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C:\Users\chand\Downloads\"/>
    </mc:Choice>
  </mc:AlternateContent>
  <xr:revisionPtr revIDLastSave="0" documentId="13_ncr:1_{1F9B1F60-F104-4ECF-BFBD-5E0B4E6F5F2C}" xr6:coauthVersionLast="47" xr6:coauthVersionMax="47" xr10:uidLastSave="{00000000-0000-0000-0000-000000000000}"/>
  <bookViews>
    <workbookView xWindow="-120" yWindow="-120" windowWidth="29040" windowHeight="15720" activeTab="2" xr2:uid="{72A5C6B0-9D2F-4661-9FA9-12F0FFA8E98F}"/>
  </bookViews>
  <sheets>
    <sheet name="HEG Estimate Tool" sheetId="20" r:id="rId1"/>
    <sheet name="2023 Mitigation Fee" sheetId="17" state="hidden" r:id="rId2"/>
    <sheet name="2024 Mitigation Fee" sheetId="19" r:id="rId3"/>
  </sheets>
  <definedNames>
    <definedName name="CHAT_Score">#REF!</definedName>
    <definedName name="Ecoregion" localSheetId="1">'2023 Mitigation Fee'!#REF!</definedName>
    <definedName name="Ecoregion" localSheetId="2">'2024 Mitigation Fee'!#REF!</definedName>
    <definedName name="Ecoregion">#REF!</definedName>
    <definedName name="HEG_Score">#REF!</definedName>
    <definedName name="ManagementPlanType">#REF!</definedName>
    <definedName name="_xlnm.Print_Area" localSheetId="0">'HEG Estimate Tool'!$B$1:$P$49</definedName>
    <definedName name="Treatme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20" l="1"/>
  <c r="J17" i="20" s="1"/>
  <c r="K15" i="20"/>
  <c r="G23" i="19" l="1"/>
  <c r="G22" i="19"/>
  <c r="G21" i="19"/>
  <c r="G20" i="19"/>
  <c r="I20" i="19" s="1"/>
  <c r="C20" i="19"/>
  <c r="K15" i="19"/>
  <c r="C23" i="19" s="1"/>
  <c r="K14" i="19"/>
  <c r="C22" i="19" s="1"/>
  <c r="K13" i="19"/>
  <c r="C21" i="19" s="1"/>
  <c r="K12" i="19"/>
  <c r="G21" i="17"/>
  <c r="G22" i="17"/>
  <c r="G23" i="17"/>
  <c r="G20" i="17"/>
  <c r="K16" i="19" l="1"/>
  <c r="I21" i="19"/>
  <c r="I22" i="19"/>
  <c r="I23" i="19"/>
  <c r="I24" i="19" s="1"/>
  <c r="I25" i="19" s="1"/>
  <c r="I26" i="19" s="1"/>
  <c r="K13" i="17"/>
  <c r="C21" i="17" s="1"/>
  <c r="K14" i="17"/>
  <c r="C22" i="17" s="1"/>
  <c r="K15" i="17"/>
  <c r="C23" i="17" s="1"/>
  <c r="K12" i="17"/>
  <c r="C20" i="17" s="1"/>
  <c r="I23" i="17" l="1"/>
  <c r="K16" i="17"/>
  <c r="I20" i="17"/>
  <c r="I21" i="17"/>
  <c r="I22" i="17"/>
  <c r="I24" i="17" l="1"/>
  <c r="I25" i="17" l="1"/>
  <c r="I26" i="17" s="1"/>
</calcChain>
</file>

<file path=xl/sharedStrings.xml><?xml version="1.0" encoding="utf-8"?>
<sst xmlns="http://schemas.openxmlformats.org/spreadsheetml/2006/main" count="154" uniqueCount="64">
  <si>
    <t>0.0-0.1</t>
  </si>
  <si>
    <t>Estimated HEG Score:</t>
  </si>
  <si>
    <t>x</t>
  </si>
  <si>
    <t>=</t>
  </si>
  <si>
    <t>CHAT 1</t>
  </si>
  <si>
    <t>CHAT 2</t>
  </si>
  <si>
    <t>CHAT 3</t>
  </si>
  <si>
    <t>CHAT 4</t>
  </si>
  <si>
    <t>CHAT Category</t>
  </si>
  <si>
    <t>Conservation Fee</t>
  </si>
  <si>
    <t xml:space="preserve">Mixedgrass Prairie </t>
  </si>
  <si>
    <t xml:space="preserve">Sand Sagebrush Prairie </t>
  </si>
  <si>
    <t xml:space="preserve">Shinnery Oak Prairie </t>
  </si>
  <si>
    <t xml:space="preserve">Shortgrass Prairie </t>
  </si>
  <si>
    <t>WAFWA's Oil &amp; Gas Conservation Agreement with Assurances (CCAA)</t>
  </si>
  <si>
    <t>DEFINITIONS</t>
  </si>
  <si>
    <t>CHAT 4 - Potential Non-Habitat</t>
  </si>
  <si>
    <t>2023 MITIGATION FEE &amp; IMPACT UNIT CALCULATIONS</t>
  </si>
  <si>
    <t>Mitigation Fee:</t>
  </si>
  <si>
    <r>
      <rPr>
        <vertAlign val="superscript"/>
        <sz val="9"/>
        <rFont val="Calibri"/>
        <family val="2"/>
        <scheme val="minor"/>
      </rPr>
      <t>1c</t>
    </r>
    <r>
      <rPr>
        <sz val="9"/>
        <rFont val="Calibri"/>
        <family val="2"/>
        <scheme val="minor"/>
      </rPr>
      <t xml:space="preserve"> Impact Multiplier - Together with the offset multipliers used to calculate credits, they produce a 2:1 mitigation ratio within each CHAT category</t>
    </r>
    <r>
      <rPr>
        <vertAlign val="superscript"/>
        <sz val="9"/>
        <rFont val="Calibri"/>
        <family val="2"/>
        <scheme val="minor"/>
      </rPr>
      <t>3a</t>
    </r>
    <r>
      <rPr>
        <sz val="9"/>
        <rFont val="Calibri"/>
        <family val="2"/>
        <scheme val="minor"/>
      </rPr>
      <t>. The impact multipliers are: CHAT 1 = 2.5, CHAT 2 = 2.1, CHAT 3 = 1.8, and CHAT 4 = 1.6.</t>
    </r>
  </si>
  <si>
    <r>
      <t>CHAT Category
Impact Multiplier</t>
    </r>
    <r>
      <rPr>
        <vertAlign val="superscript"/>
        <sz val="9"/>
        <rFont val="Calibri Light"/>
        <family val="2"/>
        <scheme val="major"/>
      </rPr>
      <t>1c</t>
    </r>
  </si>
  <si>
    <r>
      <t>Habitat Quality
HEG Score</t>
    </r>
    <r>
      <rPr>
        <vertAlign val="superscript"/>
        <sz val="9"/>
        <rFont val="Calibri Light"/>
        <family val="2"/>
        <scheme val="major"/>
      </rPr>
      <t>1b</t>
    </r>
  </si>
  <si>
    <t>Conservation Fee:</t>
  </si>
  <si>
    <t>Administative Fee (17.2%):</t>
  </si>
  <si>
    <t>ECOREGION:</t>
  </si>
  <si>
    <t>CHAT Categories</t>
  </si>
  <si>
    <t>1. Is the evaluation unit cultivated cropland or hayland that's in rotation with a cultivated crop?</t>
  </si>
  <si>
    <t>3. What is the Average Percent Suitable Habitat?</t>
  </si>
  <si>
    <t>Estimated very low to no habitat quality.</t>
  </si>
  <si>
    <r>
      <t>Impact Acres</t>
    </r>
    <r>
      <rPr>
        <vertAlign val="superscript"/>
        <sz val="9"/>
        <rFont val="Calibri Light"/>
        <family val="2"/>
        <scheme val="major"/>
      </rPr>
      <t>1a</t>
    </r>
  </si>
  <si>
    <r>
      <rPr>
        <vertAlign val="superscript"/>
        <sz val="9"/>
        <rFont val="Calibri"/>
        <family val="2"/>
        <scheme val="minor"/>
      </rPr>
      <t xml:space="preserve">1a </t>
    </r>
    <r>
      <rPr>
        <sz val="9"/>
        <rFont val="Calibri"/>
        <family val="2"/>
        <scheme val="minor"/>
      </rPr>
      <t xml:space="preserve">Impact Acres - The acreage of LPC habitat impacted resulting from the mitigation project. Calculated from the project's potential area of impact (as defined in the CCAA as a buffer distance from the project), minus any areas already impacted by development (as defined in the CCAA as a buffer distance from the development). </t>
    </r>
  </si>
  <si>
    <t>CHAT 1 - Focal Areas</t>
  </si>
  <si>
    <t>CHAT 2 - Connectivity Zones</t>
  </si>
  <si>
    <t>CHAT 3 - Modeled Potential Habitat</t>
  </si>
  <si>
    <r>
      <t>Impact Units</t>
    </r>
    <r>
      <rPr>
        <vertAlign val="superscript"/>
        <sz val="9"/>
        <rFont val="Calibri Light"/>
        <family val="2"/>
        <scheme val="major"/>
      </rPr>
      <t>1</t>
    </r>
  </si>
  <si>
    <r>
      <rPr>
        <vertAlign val="superscript"/>
        <sz val="9"/>
        <rFont val="Calibri"/>
        <family val="2"/>
        <scheme val="minor"/>
      </rPr>
      <t>1</t>
    </r>
    <r>
      <rPr>
        <sz val="9"/>
        <rFont val="Calibri"/>
        <family val="2"/>
        <scheme val="minor"/>
      </rPr>
      <t xml:space="preserve"> </t>
    </r>
    <r>
      <rPr>
        <b/>
        <sz val="9"/>
        <rFont val="Calibri"/>
        <family val="2"/>
        <scheme val="minor"/>
      </rPr>
      <t>Impact Units</t>
    </r>
    <r>
      <rPr>
        <sz val="9"/>
        <rFont val="Calibri"/>
        <family val="2"/>
        <scheme val="minor"/>
      </rPr>
      <t xml:space="preserve"> = Impact Acres</t>
    </r>
    <r>
      <rPr>
        <vertAlign val="superscript"/>
        <sz val="9"/>
        <rFont val="Calibri"/>
        <family val="2"/>
        <scheme val="minor"/>
      </rPr>
      <t>1a</t>
    </r>
    <r>
      <rPr>
        <sz val="9"/>
        <rFont val="Calibri"/>
        <family val="2"/>
        <scheme val="minor"/>
      </rPr>
      <t xml:space="preserve"> x Habitat Quality HEG Score</t>
    </r>
    <r>
      <rPr>
        <vertAlign val="superscript"/>
        <sz val="9"/>
        <rFont val="Calibri"/>
        <family val="2"/>
        <scheme val="minor"/>
      </rPr>
      <t>1b</t>
    </r>
    <r>
      <rPr>
        <sz val="9"/>
        <rFont val="Calibri"/>
        <family val="2"/>
        <scheme val="minor"/>
      </rPr>
      <t xml:space="preserve"> x Impact Multiplier</t>
    </r>
    <r>
      <rPr>
        <vertAlign val="superscript"/>
        <sz val="9"/>
        <rFont val="Calibri"/>
        <family val="2"/>
        <scheme val="minor"/>
      </rPr>
      <t>3</t>
    </r>
  </si>
  <si>
    <t xml:space="preserve">     If answered Yes, the ESD is set to zero regardless of the mapped status.</t>
  </si>
  <si>
    <t>Estimated optimum habitat quality.</t>
  </si>
  <si>
    <t>2. What is the LPC Ecological Site Description (ESD)?</t>
  </si>
  <si>
    <t>Impact Units:</t>
  </si>
  <si>
    <r>
      <t>Endowment Multiplier</t>
    </r>
    <r>
      <rPr>
        <vertAlign val="superscript"/>
        <sz val="9"/>
        <rFont val="Calibri Light"/>
        <family val="2"/>
        <scheme val="major"/>
      </rPr>
      <t>2</t>
    </r>
  </si>
  <si>
    <r>
      <t>Impact
Units</t>
    </r>
    <r>
      <rPr>
        <vertAlign val="superscript"/>
        <sz val="9"/>
        <rFont val="Calibri Light"/>
        <family val="2"/>
        <scheme val="major"/>
      </rPr>
      <t>1</t>
    </r>
  </si>
  <si>
    <r>
      <rPr>
        <vertAlign val="superscript"/>
        <sz val="9"/>
        <rFont val="Calibri"/>
        <family val="2"/>
        <scheme val="minor"/>
      </rPr>
      <t>2</t>
    </r>
    <r>
      <rPr>
        <sz val="9"/>
        <rFont val="Calibri"/>
        <family val="2"/>
        <scheme val="minor"/>
      </rPr>
      <t xml:space="preserve"> </t>
    </r>
    <r>
      <rPr>
        <b/>
        <sz val="9"/>
        <rFont val="Calibri"/>
        <family val="2"/>
        <scheme val="minor"/>
      </rPr>
      <t xml:space="preserve">Endowment Multiplier. </t>
    </r>
    <r>
      <rPr>
        <sz val="9"/>
        <rFont val="Calibri"/>
        <family val="2"/>
        <scheme val="minor"/>
      </rPr>
      <t>An endowment multiplier of 25 is applied to represent an assumption that a 4% real rate of return on the endowed funds is sufficient to offset the impact units into perpetuity.</t>
    </r>
  </si>
  <si>
    <t>Table 2. Calculate the Mitigation Fee.</t>
  </si>
  <si>
    <t xml:space="preserve">Table 1. Calculate the Impact Units. </t>
  </si>
  <si>
    <r>
      <t>Impact Unit Cost</t>
    </r>
    <r>
      <rPr>
        <vertAlign val="superscript"/>
        <sz val="9"/>
        <rFont val="Calibri Light"/>
        <family val="2"/>
        <scheme val="major"/>
      </rPr>
      <t xml:space="preserve">3
</t>
    </r>
    <r>
      <rPr>
        <sz val="9"/>
        <rFont val="Calibri Light"/>
        <family val="2"/>
        <scheme val="major"/>
      </rPr>
      <t>(aka Unit Value)</t>
    </r>
  </si>
  <si>
    <t>Ecoregions</t>
  </si>
  <si>
    <t>Mitigation Fees = Impact Units x Endowment Multiplier x Impact Unit Cost x Administrative Fee</t>
  </si>
  <si>
    <t>2023 Habitat Management Cost
(aka Unit Value)</t>
  </si>
  <si>
    <r>
      <rPr>
        <vertAlign val="superscript"/>
        <sz val="9"/>
        <rFont val="Calibri"/>
        <family val="2"/>
        <scheme val="minor"/>
      </rPr>
      <t>3</t>
    </r>
    <r>
      <rPr>
        <sz val="9"/>
        <rFont val="Calibri"/>
        <family val="2"/>
        <scheme val="minor"/>
      </rPr>
      <t xml:space="preserve"> </t>
    </r>
    <r>
      <rPr>
        <b/>
        <sz val="9"/>
        <rFont val="Calibri"/>
        <family val="2"/>
        <scheme val="minor"/>
      </rPr>
      <t>Impact Unit Cost</t>
    </r>
    <r>
      <rPr>
        <sz val="9"/>
        <rFont val="Calibri"/>
        <family val="2"/>
        <scheme val="minor"/>
      </rPr>
      <t>. Average per acre cost, per ecoregion, to aquire and manage LPC habitat which provides the offsetting Conservation Units (credits) to the Impacts Units (debits). These values represent the total cost to develop an acre of the highest quality LPC habitat (HEG = 1.0) within each ecoregion. Costs are calculated annually based on current USDA habitat management practice costs. Annual changes in the cost will not result in increase or decrease to the overall Mitigation Fees of more than 3% in any given year (CCAA, D1).</t>
    </r>
  </si>
  <si>
    <t>Mitigation Fees are assessed for industry projects enrolled in the CCAA, using the following calculation (CCAA, Appendix A):</t>
  </si>
  <si>
    <r>
      <rPr>
        <vertAlign val="superscript"/>
        <sz val="9"/>
        <rFont val="Calibri"/>
        <family val="2"/>
        <scheme val="minor"/>
      </rPr>
      <t>1b</t>
    </r>
    <r>
      <rPr>
        <sz val="9"/>
        <rFont val="Calibri"/>
        <family val="2"/>
        <scheme val="minor"/>
      </rPr>
      <t xml:space="preserve"> HEG Score - The CCAA ensures that habitat quality is a core element of ensuring conservation benefit to the species.  Rather than providing mitigation on a per acre basis, the CCAA takes into consideration the quality of the acreage by requiring an evaluation of the habitat conditions.</t>
    </r>
  </si>
  <si>
    <t xml:space="preserve"> This evaluation uses standardized protocol and a habitat evaluation guide (HEG), resulting in a HEG score ranging from 0.00 to 1.00 where a score of 1.00 represents the highest quality habitat. This evaluation may be conducted by a WAFWA certified technical service provider in the field, or a  estimation may be used (see "HEG Estimation Tool").</t>
  </si>
  <si>
    <t>2024 MITIGATION FEE &amp; IMPACT UNIT CALCULATIONS</t>
  </si>
  <si>
    <t>2024 Habitat Management Cost
(aka Unit Value)</t>
  </si>
  <si>
    <r>
      <rPr>
        <i/>
        <vertAlign val="superscript"/>
        <sz val="9"/>
        <color theme="1" tint="0.499984740745262"/>
        <rFont val="Calibri Light"/>
        <family val="2"/>
        <scheme val="major"/>
      </rPr>
      <t>3</t>
    </r>
    <r>
      <rPr>
        <i/>
        <sz val="9"/>
        <color theme="1" tint="0.499984740745262"/>
        <rFont val="Calibri Light"/>
        <family val="2"/>
        <scheme val="major"/>
      </rPr>
      <t>The Impact Unit Cost varies by Ecoregion.</t>
    </r>
  </si>
  <si>
    <t>WAFWA Habitat Evaluation Guide (HEG) Estimate</t>
  </si>
  <si>
    <r>
      <rPr>
        <sz val="12"/>
        <color theme="1"/>
        <rFont val="Lato"/>
        <family val="2"/>
      </rPr>
      <t>Lesser Prairie-Chicken</t>
    </r>
    <r>
      <rPr>
        <i/>
        <sz val="12"/>
        <color theme="1"/>
        <rFont val="Lato"/>
        <family val="2"/>
      </rPr>
      <t xml:space="preserve">  (Tympanuchus pallidicinctus</t>
    </r>
    <r>
      <rPr>
        <sz val="12"/>
        <color theme="1"/>
        <rFont val="Lato"/>
        <family val="2"/>
      </rPr>
      <t xml:space="preserve">) </t>
    </r>
  </si>
  <si>
    <t>Percent LPC Potential Habitat within 1-Mile</t>
  </si>
  <si>
    <t>The WAFWA Habitat Evaluation Guide (HEG) estimate is provided when field vegetation monitoring is not conducted to complete the HEG.  The estimate utilizes the LPC Ecological Site Descriptions (ESDs) and LPC Percent Suitable Habitat GIS data layers to estimate the habitat quality variables.  The HEG estimate is intended to provide a slightly higher score than the field-based HEG to compensate for unknown variables related to habitat quality, such as grazing impacts and woody plant encroachment.</t>
  </si>
  <si>
    <t>No</t>
  </si>
  <si>
    <t>Jan 2024</t>
  </si>
  <si>
    <r>
      <t xml:space="preserve">LPC Ecological Site Description (ESD) Value </t>
    </r>
    <r>
      <rPr>
        <sz val="10"/>
        <color theme="1"/>
        <rFont val="Calibri"/>
        <family val="2"/>
        <scheme val="minor"/>
      </rPr>
      <t xml:space="preserve">- Evaluation units are split by ESD, so there should be only one ESD per evaluation unit. Each ESD has been valued to determine its importance to LPC on a value range of 0 to 5.  A value of 5 represents the best habitat value. </t>
    </r>
    <r>
      <rPr>
        <b/>
        <sz val="10"/>
        <color theme="1"/>
        <rFont val="Calibri"/>
        <family val="2"/>
        <scheme val="minor"/>
      </rPr>
      <t xml:space="preserve"> </t>
    </r>
    <r>
      <rPr>
        <sz val="10"/>
        <color theme="1"/>
        <rFont val="Calibri"/>
        <family val="2"/>
        <scheme val="minor"/>
      </rPr>
      <t>Note: Change the ESD for cropland areas to zero (0). This data is provided as a geospatial raster dataset located on the www.sgpchat.org.</t>
    </r>
  </si>
  <si>
    <r>
      <t xml:space="preserve">Percent LPC Potential Habitat within 1-Mile </t>
    </r>
    <r>
      <rPr>
        <sz val="10"/>
        <color theme="1"/>
        <rFont val="Calibri"/>
        <family val="2"/>
        <scheme val="minor"/>
      </rPr>
      <t xml:space="preserve">- Percentage of the area consisting of grass cover with &lt;1% canopy cover of trees &gt;3 feet in height, as estimated within a one-mile radius from the center of the evaluation unit (an area covering 2,000 acres).  </t>
    </r>
    <r>
      <rPr>
        <b/>
        <sz val="10"/>
        <color theme="1"/>
        <rFont val="Calibri"/>
        <family val="2"/>
        <scheme val="minor"/>
      </rPr>
      <t xml:space="preserve"> </t>
    </r>
    <r>
      <rPr>
        <sz val="10"/>
        <color theme="1"/>
        <rFont val="Calibri"/>
        <family val="2"/>
        <scheme val="minor"/>
      </rPr>
      <t>To provide consistency in determining this percentage, WAFWA developed a GIS data layer that uses specific, approved data sources that are updated as the data sources become updated. This data is provided as a geospatial raster dataset located on the www.sgpchat.org.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</si>
</sst>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quot;$&quot;#,##0.00"/>
    <numFmt numFmtId="165" formatCode="0.0%"/>
    <numFmt numFmtId="166" formatCode="0.0"/>
    <numFmt numFmtId="167" formatCode="0.000"/>
    <numFmt numFmtId="168" formatCode="0.000_);[Red]\(0.000\)"/>
    <numFmt numFmtId="169" formatCode="0.0000"/>
  </numFmts>
  <fonts count="40" x14ac:knownFonts="1">
    <font>
      <sz val="11"/>
      <color theme="1"/>
      <name val="Calibri"/>
      <family val="2"/>
      <scheme val="minor"/>
    </font>
    <font>
      <b/>
      <sz val="11"/>
      <color theme="1"/>
      <name val="Calibri"/>
      <family val="2"/>
      <scheme val="minor"/>
    </font>
    <font>
      <sz val="9"/>
      <color theme="1"/>
      <name val="Calibri"/>
      <family val="2"/>
      <scheme val="minor"/>
    </font>
    <font>
      <sz val="8"/>
      <name val="Calibri"/>
      <family val="2"/>
      <scheme val="minor"/>
    </font>
    <font>
      <sz val="8"/>
      <color theme="1"/>
      <name val="Calibri"/>
      <family val="2"/>
      <scheme val="minor"/>
    </font>
    <font>
      <b/>
      <sz val="9"/>
      <color theme="1"/>
      <name val="Calibri"/>
      <family val="2"/>
      <scheme val="minor"/>
    </font>
    <font>
      <b/>
      <sz val="14"/>
      <color theme="1"/>
      <name val="Calibri"/>
      <family val="2"/>
      <scheme val="minor"/>
    </font>
    <font>
      <sz val="10"/>
      <name val="Calibri"/>
      <family val="2"/>
      <scheme val="minor"/>
    </font>
    <font>
      <sz val="11"/>
      <name val="Calibri"/>
      <family val="2"/>
      <scheme val="minor"/>
    </font>
    <font>
      <sz val="9"/>
      <name val="Calibri"/>
      <family val="2"/>
      <scheme val="minor"/>
    </font>
    <font>
      <sz val="10"/>
      <name val="Calibri Light"/>
      <family val="2"/>
      <scheme val="major"/>
    </font>
    <font>
      <sz val="10.5"/>
      <name val="Calibri"/>
      <family val="2"/>
      <scheme val="minor"/>
    </font>
    <font>
      <sz val="10.5"/>
      <color theme="1"/>
      <name val="Calibri"/>
      <family val="2"/>
      <scheme val="minor"/>
    </font>
    <font>
      <b/>
      <sz val="10.5"/>
      <color theme="1"/>
      <name val="Calibri"/>
      <family val="2"/>
      <scheme val="minor"/>
    </font>
    <font>
      <sz val="10.5"/>
      <name val="Calibri Light"/>
      <family val="2"/>
      <scheme val="major"/>
    </font>
    <font>
      <i/>
      <sz val="10.5"/>
      <name val="Calibri"/>
      <family val="2"/>
      <scheme val="minor"/>
    </font>
    <font>
      <sz val="9"/>
      <name val="Calibri Light"/>
      <family val="2"/>
      <scheme val="major"/>
    </font>
    <font>
      <vertAlign val="superscript"/>
      <sz val="9"/>
      <name val="Calibri Light"/>
      <family val="2"/>
      <scheme val="major"/>
    </font>
    <font>
      <vertAlign val="superscript"/>
      <sz val="9"/>
      <name val="Calibri"/>
      <family val="2"/>
      <scheme val="minor"/>
    </font>
    <font>
      <b/>
      <sz val="9"/>
      <name val="Calibri"/>
      <family val="2"/>
      <scheme val="minor"/>
    </font>
    <font>
      <sz val="12"/>
      <name val="Calibri Light"/>
      <family val="2"/>
      <scheme val="major"/>
    </font>
    <font>
      <sz val="9.5"/>
      <name val="Calibri Light"/>
      <family val="2"/>
      <scheme val="major"/>
    </font>
    <font>
      <sz val="9.5"/>
      <color rgb="FF000000"/>
      <name val="Calibri Light"/>
      <family val="2"/>
    </font>
    <font>
      <b/>
      <sz val="10.5"/>
      <name val="Calibri"/>
      <family val="2"/>
      <scheme val="minor"/>
    </font>
    <font>
      <sz val="11"/>
      <color theme="1" tint="0.499984740745262"/>
      <name val="Calibri"/>
      <family val="2"/>
      <scheme val="minor"/>
    </font>
    <font>
      <i/>
      <sz val="9"/>
      <color theme="1" tint="0.499984740745262"/>
      <name val="Calibri Light"/>
      <family val="2"/>
      <scheme val="major"/>
    </font>
    <font>
      <b/>
      <sz val="11"/>
      <name val="Calibri"/>
      <family val="2"/>
      <scheme val="minor"/>
    </font>
    <font>
      <sz val="9.5"/>
      <name val="Calibri Light"/>
      <family val="2"/>
    </font>
    <font>
      <sz val="12"/>
      <name val="Calibri"/>
      <family val="2"/>
      <scheme val="minor"/>
    </font>
    <font>
      <i/>
      <sz val="9"/>
      <color theme="1" tint="0.499984740745262"/>
      <name val="Calibri"/>
      <family val="2"/>
      <scheme val="minor"/>
    </font>
    <font>
      <sz val="10"/>
      <color theme="0"/>
      <name val="Calibri"/>
      <family val="2"/>
      <scheme val="minor"/>
    </font>
    <font>
      <i/>
      <vertAlign val="superscript"/>
      <sz val="9"/>
      <color theme="1" tint="0.499984740745262"/>
      <name val="Calibri Light"/>
      <family val="2"/>
      <scheme val="major"/>
    </font>
    <font>
      <b/>
      <sz val="11"/>
      <color theme="0"/>
      <name val="Calibri"/>
      <family val="2"/>
      <scheme val="minor"/>
    </font>
    <font>
      <b/>
      <sz val="14"/>
      <color theme="1"/>
      <name val="Lato"/>
      <family val="2"/>
    </font>
    <font>
      <i/>
      <sz val="12"/>
      <color theme="1"/>
      <name val="Lato"/>
      <family val="2"/>
    </font>
    <font>
      <sz val="12"/>
      <color theme="1"/>
      <name val="Lato"/>
      <family val="2"/>
    </font>
    <font>
      <sz val="10"/>
      <color theme="1"/>
      <name val="Calibri"/>
      <family val="2"/>
      <scheme val="minor"/>
    </font>
    <font>
      <b/>
      <sz val="10"/>
      <color theme="1"/>
      <name val="Calibri"/>
      <family val="2"/>
      <scheme val="minor"/>
    </font>
    <font>
      <i/>
      <sz val="9"/>
      <color theme="1"/>
      <name val="Calibri"/>
      <family val="2"/>
      <scheme val="minor"/>
    </font>
    <font>
      <sz val="10"/>
      <color theme="0" tint="-0.14999847407452621"/>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rgb="FFFFFFE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C00000"/>
        <bgColor indexed="64"/>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375623"/>
        <bgColor indexed="64"/>
      </patternFill>
    </fill>
    <fill>
      <patternFill patternType="solid">
        <fgColor rgb="FFA5A5A5"/>
      </patternFill>
    </fill>
    <fill>
      <patternFill patternType="solid">
        <fgColor theme="0"/>
        <bgColor indexed="64"/>
      </patternFill>
    </fill>
    <fill>
      <patternFill patternType="solid">
        <fgColor rgb="FFE6D097"/>
        <bgColor indexed="64"/>
      </patternFill>
    </fill>
    <fill>
      <patternFill patternType="solid">
        <fgColor rgb="FFEA0000"/>
        <bgColor indexed="64"/>
      </patternFill>
    </fill>
    <fill>
      <patternFill patternType="solid">
        <fgColor rgb="FF60983E"/>
        <bgColor indexed="64"/>
      </patternFill>
    </fill>
  </fills>
  <borders count="17">
    <border>
      <left/>
      <right/>
      <top/>
      <bottom/>
      <diagonal/>
    </border>
    <border>
      <left/>
      <right/>
      <top/>
      <bottom style="thin">
        <color indexed="64"/>
      </bottom>
      <diagonal/>
    </border>
    <border>
      <left style="thin">
        <color theme="2" tint="-9.9887081514938816E-2"/>
      </left>
      <right style="thin">
        <color theme="2" tint="-9.9887081514938816E-2"/>
      </right>
      <top style="thin">
        <color theme="2" tint="-9.9887081514938816E-2"/>
      </top>
      <bottom style="thin">
        <color theme="2" tint="-9.9887081514938816E-2"/>
      </bottom>
      <diagonal/>
    </border>
    <border>
      <left style="thin">
        <color theme="2" tint="-9.9887081514938816E-2"/>
      </left>
      <right style="thin">
        <color theme="2" tint="-9.9887081514938816E-2"/>
      </right>
      <top style="thin">
        <color theme="2" tint="-9.9887081514938816E-2"/>
      </top>
      <bottom style="thin">
        <color indexed="64"/>
      </bottom>
      <diagonal/>
    </border>
    <border>
      <left style="thin">
        <color theme="2" tint="-9.9887081514938816E-2"/>
      </left>
      <right/>
      <top style="thin">
        <color theme="2" tint="-9.9887081514938816E-2"/>
      </top>
      <bottom style="thin">
        <color theme="2" tint="-9.9887081514938816E-2"/>
      </bottom>
      <diagonal/>
    </border>
    <border>
      <left/>
      <right style="thin">
        <color theme="2" tint="-9.9887081514938816E-2"/>
      </right>
      <top style="thin">
        <color theme="2" tint="-9.9887081514938816E-2"/>
      </top>
      <bottom style="thin">
        <color theme="2" tint="-9.9887081514938816E-2"/>
      </bottom>
      <diagonal/>
    </border>
    <border>
      <left/>
      <right/>
      <top style="thin">
        <color theme="2" tint="-9.9887081514938816E-2"/>
      </top>
      <bottom style="thin">
        <color theme="2" tint="-9.9887081514938816E-2"/>
      </bottom>
      <diagonal/>
    </border>
    <border>
      <left style="thin">
        <color theme="2" tint="-9.985656300546282E-2"/>
      </left>
      <right style="thin">
        <color theme="2" tint="-9.985656300546282E-2"/>
      </right>
      <top style="thin">
        <color theme="2" tint="-9.985656300546282E-2"/>
      </top>
      <bottom style="thin">
        <color theme="2" tint="-9.985656300546282E-2"/>
      </bottom>
      <diagonal/>
    </border>
    <border>
      <left style="thin">
        <color theme="2" tint="-9.9887081514938816E-2"/>
      </left>
      <right style="thin">
        <color theme="2" tint="-9.9887081514938816E-2"/>
      </right>
      <top style="thin">
        <color theme="2" tint="-9.9887081514938816E-2"/>
      </top>
      <bottom/>
      <diagonal/>
    </border>
    <border>
      <left style="thin">
        <color theme="2" tint="-9.982604449598681E-2"/>
      </left>
      <right style="thin">
        <color theme="2" tint="-9.982604449598681E-2"/>
      </right>
      <top style="thin">
        <color theme="2" tint="-9.985656300546282E-2"/>
      </top>
      <bottom style="thin">
        <color indexed="64"/>
      </bottom>
      <diagonal/>
    </border>
    <border>
      <left/>
      <right/>
      <top style="thin">
        <color theme="2" tint="-9.9887081514938816E-2"/>
      </top>
      <bottom/>
      <diagonal/>
    </border>
    <border>
      <left/>
      <right/>
      <top/>
      <bottom style="thin">
        <color theme="1" tint="0.49998474074526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887081514938816E-2"/>
      </left>
      <right style="thin">
        <color theme="2" tint="-9.985656300546282E-2"/>
      </right>
      <top style="thin">
        <color theme="2" tint="-9.985656300546282E-2"/>
      </top>
      <bottom style="thin">
        <color theme="2" tint="-9.985656300546282E-2"/>
      </bottom>
      <diagonal/>
    </border>
    <border>
      <left style="thin">
        <color theme="2" tint="-9.985656300546282E-2"/>
      </left>
      <right style="thin">
        <color theme="2" tint="-9.9887081514938816E-2"/>
      </right>
      <top style="thin">
        <color theme="2" tint="-9.985656300546282E-2"/>
      </top>
      <bottom style="thin">
        <color theme="2" tint="-9.985656300546282E-2"/>
      </bottom>
      <diagonal/>
    </border>
    <border>
      <left/>
      <right/>
      <top style="thin">
        <color theme="2" tint="-9.985656300546282E-2"/>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32" fillId="16" borderId="16" applyNumberFormat="0" applyAlignment="0" applyProtection="0"/>
  </cellStyleXfs>
  <cellXfs count="129">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xf numFmtId="166" fontId="8" fillId="0" borderId="0" xfId="0" applyNumberFormat="1" applyFont="1" applyAlignment="1">
      <alignment horizontal="center"/>
    </xf>
    <xf numFmtId="165" fontId="8" fillId="0" borderId="0" xfId="0" applyNumberFormat="1" applyFont="1" applyAlignment="1">
      <alignment horizontal="center"/>
    </xf>
    <xf numFmtId="0" fontId="10"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horizontal="left" vertical="top"/>
    </xf>
    <xf numFmtId="166" fontId="11" fillId="0" borderId="0" xfId="0" applyNumberFormat="1"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vertical="top" wrapText="1"/>
    </xf>
    <xf numFmtId="0" fontId="16" fillId="0" borderId="0" xfId="0" applyFont="1" applyAlignment="1">
      <alignment horizontal="left" vertical="top" wrapText="1"/>
    </xf>
    <xf numFmtId="0" fontId="15" fillId="0" borderId="0" xfId="0" applyFont="1" applyAlignment="1">
      <alignment horizontal="center" vertical="top" wrapText="1"/>
    </xf>
    <xf numFmtId="0" fontId="9" fillId="0" borderId="0" xfId="0" applyFont="1" applyAlignment="1">
      <alignment horizontal="left" vertical="top"/>
    </xf>
    <xf numFmtId="0" fontId="16" fillId="13" borderId="0" xfId="0" applyFont="1" applyFill="1" applyAlignment="1">
      <alignment horizontal="center" vertical="center" wrapText="1"/>
    </xf>
    <xf numFmtId="0" fontId="16" fillId="13" borderId="0" xfId="0" applyFont="1" applyFill="1" applyAlignment="1">
      <alignment horizontal="center" vertical="center"/>
    </xf>
    <xf numFmtId="8" fontId="22" fillId="0" borderId="2" xfId="0" applyNumberFormat="1" applyFont="1" applyBorder="1" applyAlignment="1">
      <alignment horizontal="center" vertical="center"/>
    </xf>
    <xf numFmtId="8" fontId="21" fillId="0" borderId="2" xfId="0" applyNumberFormat="1" applyFont="1" applyBorder="1" applyAlignment="1">
      <alignment horizontal="center" vertical="center" wrapText="1"/>
    </xf>
    <xf numFmtId="0" fontId="22" fillId="0" borderId="2" xfId="0" applyFont="1" applyBorder="1" applyAlignment="1">
      <alignment horizontal="center" vertical="center"/>
    </xf>
    <xf numFmtId="8" fontId="22" fillId="13" borderId="2" xfId="0" applyNumberFormat="1" applyFont="1" applyFill="1" applyBorder="1" applyAlignment="1">
      <alignment horizontal="center" vertical="center"/>
    </xf>
    <xf numFmtId="0" fontId="20" fillId="0" borderId="0" xfId="0" applyFont="1" applyAlignment="1">
      <alignment horizontal="left" vertical="top"/>
    </xf>
    <xf numFmtId="40" fontId="22" fillId="13" borderId="2" xfId="0" applyNumberFormat="1" applyFont="1" applyFill="1" applyBorder="1" applyAlignment="1">
      <alignment horizontal="center" vertical="center"/>
    </xf>
    <xf numFmtId="40" fontId="22" fillId="13" borderId="3" xfId="0" applyNumberFormat="1" applyFont="1" applyFill="1" applyBorder="1" applyAlignment="1">
      <alignment horizontal="center" vertical="center"/>
    </xf>
    <xf numFmtId="166" fontId="7" fillId="0" borderId="0" xfId="0" applyNumberFormat="1" applyFont="1" applyAlignment="1">
      <alignment horizontal="center"/>
    </xf>
    <xf numFmtId="0" fontId="9" fillId="0" borderId="0" xfId="0" applyFont="1" applyAlignment="1">
      <alignment vertical="top" wrapText="1"/>
    </xf>
    <xf numFmtId="0" fontId="11" fillId="0" borderId="0" xfId="0" applyFont="1" applyAlignment="1">
      <alignment horizontal="right" vertical="top"/>
    </xf>
    <xf numFmtId="8" fontId="11" fillId="0" borderId="0" xfId="0" applyNumberFormat="1" applyFont="1" applyAlignment="1">
      <alignment horizontal="center" vertical="top" wrapText="1"/>
    </xf>
    <xf numFmtId="0" fontId="16" fillId="0" borderId="0" xfId="0" applyFont="1" applyAlignment="1">
      <alignment horizontal="center" vertical="center"/>
    </xf>
    <xf numFmtId="10" fontId="24" fillId="0" borderId="0" xfId="0" applyNumberFormat="1" applyFont="1" applyAlignment="1">
      <alignment horizontal="center"/>
    </xf>
    <xf numFmtId="0" fontId="26" fillId="0" borderId="0" xfId="0" applyFont="1" applyAlignment="1">
      <alignment horizontal="center"/>
    </xf>
    <xf numFmtId="0" fontId="8" fillId="0" borderId="0" xfId="0" applyFont="1"/>
    <xf numFmtId="0" fontId="14" fillId="0" borderId="0" xfId="0" applyFont="1" applyAlignment="1">
      <alignment horizontal="left" vertical="top" wrapText="1"/>
    </xf>
    <xf numFmtId="0" fontId="14" fillId="0" borderId="0" xfId="0" applyFont="1" applyAlignment="1">
      <alignment vertical="top" wrapText="1"/>
    </xf>
    <xf numFmtId="0" fontId="11" fillId="0" borderId="0" xfId="0" applyFont="1" applyAlignment="1">
      <alignment horizontal="right"/>
    </xf>
    <xf numFmtId="8" fontId="22" fillId="13" borderId="8" xfId="0" applyNumberFormat="1" applyFont="1" applyFill="1" applyBorder="1" applyAlignment="1">
      <alignment horizontal="center" vertical="center"/>
    </xf>
    <xf numFmtId="8" fontId="11" fillId="0" borderId="7" xfId="0" applyNumberFormat="1" applyFont="1" applyBorder="1" applyAlignment="1">
      <alignment horizontal="center" wrapText="1"/>
    </xf>
    <xf numFmtId="0" fontId="23" fillId="0" borderId="0" xfId="0" applyFont="1" applyAlignment="1">
      <alignment horizontal="right"/>
    </xf>
    <xf numFmtId="8" fontId="23" fillId="14" borderId="0" xfId="0" applyNumberFormat="1" applyFont="1" applyFill="1" applyAlignment="1">
      <alignment horizontal="center" wrapText="1"/>
    </xf>
    <xf numFmtId="164" fontId="11" fillId="0" borderId="9" xfId="0" applyNumberFormat="1" applyFont="1" applyBorder="1" applyAlignment="1">
      <alignment horizontal="center" wrapText="1"/>
    </xf>
    <xf numFmtId="0" fontId="12" fillId="0" borderId="0" xfId="0" applyFont="1" applyAlignment="1">
      <alignment horizontal="left"/>
    </xf>
    <xf numFmtId="0" fontId="11" fillId="0" borderId="0" xfId="0" applyFont="1" applyAlignment="1">
      <alignment horizontal="center" vertical="center" wrapText="1"/>
    </xf>
    <xf numFmtId="167" fontId="0" fillId="11" borderId="0" xfId="0" applyNumberFormat="1" applyFill="1" applyAlignment="1">
      <alignment horizontal="center"/>
    </xf>
    <xf numFmtId="167" fontId="0" fillId="12" borderId="0" xfId="0" applyNumberFormat="1" applyFill="1" applyAlignment="1">
      <alignment horizontal="center"/>
    </xf>
    <xf numFmtId="167" fontId="0" fillId="5" borderId="0" xfId="0" applyNumberFormat="1" applyFill="1" applyAlignment="1">
      <alignment horizontal="center"/>
    </xf>
    <xf numFmtId="167" fontId="0" fillId="4" borderId="0" xfId="0" applyNumberFormat="1" applyFill="1" applyAlignment="1">
      <alignment horizontal="center"/>
    </xf>
    <xf numFmtId="167" fontId="0" fillId="2" borderId="0" xfId="0" applyNumberFormat="1" applyFill="1" applyAlignment="1">
      <alignment horizontal="center"/>
    </xf>
    <xf numFmtId="167" fontId="0" fillId="9" borderId="0" xfId="0" applyNumberFormat="1" applyFill="1" applyAlignment="1">
      <alignment horizontal="center"/>
    </xf>
    <xf numFmtId="167" fontId="0" fillId="15" borderId="0" xfId="0" applyNumberFormat="1" applyFill="1" applyAlignment="1">
      <alignment horizontal="center"/>
    </xf>
    <xf numFmtId="167" fontId="0" fillId="10" borderId="0" xfId="0" applyNumberFormat="1" applyFill="1" applyAlignment="1">
      <alignment horizontal="center"/>
    </xf>
    <xf numFmtId="167" fontId="0" fillId="7" borderId="0" xfId="0" applyNumberFormat="1" applyFill="1" applyAlignment="1">
      <alignment horizontal="center"/>
    </xf>
    <xf numFmtId="167" fontId="0" fillId="6" borderId="0" xfId="0" applyNumberFormat="1" applyFill="1" applyAlignment="1">
      <alignment horizontal="center"/>
    </xf>
    <xf numFmtId="0" fontId="9" fillId="0" borderId="0" xfId="0" applyFont="1" applyAlignment="1">
      <alignment horizontal="left" vertical="top" wrapText="1"/>
    </xf>
    <xf numFmtId="0" fontId="28" fillId="0" borderId="0" xfId="0" applyFont="1" applyAlignment="1">
      <alignment horizontal="left" vertical="top"/>
    </xf>
    <xf numFmtId="0" fontId="29" fillId="0" borderId="0" xfId="0" applyFont="1" applyAlignment="1">
      <alignment horizontal="left"/>
    </xf>
    <xf numFmtId="167" fontId="4" fillId="0" borderId="0" xfId="0" applyNumberFormat="1" applyFont="1" applyAlignment="1">
      <alignment horizontal="center"/>
    </xf>
    <xf numFmtId="0" fontId="30" fillId="0" borderId="0" xfId="0" applyFont="1" applyAlignment="1">
      <alignment horizontal="left"/>
    </xf>
    <xf numFmtId="0" fontId="8" fillId="0" borderId="0" xfId="0" applyFont="1" applyAlignment="1">
      <alignment horizontal="center"/>
    </xf>
    <xf numFmtId="0" fontId="9" fillId="0" borderId="0" xfId="0" applyFont="1" applyAlignment="1">
      <alignment vertical="center"/>
    </xf>
    <xf numFmtId="40" fontId="23" fillId="14" borderId="0" xfId="0" applyNumberFormat="1" applyFont="1" applyFill="1" applyAlignment="1">
      <alignment horizontal="center" wrapText="1"/>
    </xf>
    <xf numFmtId="0" fontId="21" fillId="0" borderId="10" xfId="0" applyFont="1" applyBorder="1" applyAlignment="1">
      <alignment vertical="center" wrapText="1"/>
    </xf>
    <xf numFmtId="166" fontId="8" fillId="0" borderId="0" xfId="0" applyNumberFormat="1" applyFont="1" applyAlignment="1">
      <alignment horizontal="center" vertical="top"/>
    </xf>
    <xf numFmtId="0" fontId="9" fillId="0" borderId="0" xfId="0" applyFont="1" applyAlignment="1">
      <alignment vertical="top"/>
    </xf>
    <xf numFmtId="0" fontId="9" fillId="0" borderId="0" xfId="0" applyFont="1" applyAlignment="1">
      <alignment horizontal="center" vertical="top" wrapText="1"/>
    </xf>
    <xf numFmtId="0" fontId="2" fillId="0" borderId="0" xfId="0" applyFont="1" applyAlignment="1">
      <alignment horizontal="left"/>
    </xf>
    <xf numFmtId="0" fontId="21" fillId="0" borderId="13" xfId="0" applyFont="1" applyBorder="1" applyAlignment="1">
      <alignment horizontal="center" vertical="center" wrapText="1"/>
    </xf>
    <xf numFmtId="40" fontId="27" fillId="0" borderId="7" xfId="0" applyNumberFormat="1" applyFont="1" applyBorder="1" applyAlignment="1">
      <alignment horizontal="center" vertical="center"/>
    </xf>
    <xf numFmtId="8" fontId="22" fillId="0" borderId="7" xfId="0" applyNumberFormat="1" applyFont="1" applyBorder="1" applyAlignment="1">
      <alignment horizontal="center" vertical="center"/>
    </xf>
    <xf numFmtId="0" fontId="22" fillId="0" borderId="7" xfId="0" applyFont="1" applyBorder="1" applyAlignment="1">
      <alignment horizontal="center" vertical="center"/>
    </xf>
    <xf numFmtId="8" fontId="22" fillId="0" borderId="14" xfId="0" applyNumberFormat="1" applyFont="1" applyBorder="1" applyAlignment="1">
      <alignment horizontal="center" vertical="center"/>
    </xf>
    <xf numFmtId="0" fontId="25" fillId="0" borderId="0" xfId="0" applyFont="1" applyAlignment="1">
      <alignment vertical="top" wrapText="1"/>
    </xf>
    <xf numFmtId="40" fontId="21" fillId="3" borderId="2" xfId="0" applyNumberFormat="1" applyFont="1" applyFill="1" applyBorder="1" applyAlignment="1" applyProtection="1">
      <alignment horizontal="center" vertical="center" wrapText="1"/>
      <protection locked="0"/>
    </xf>
    <xf numFmtId="168" fontId="22" fillId="3" borderId="2" xfId="0" applyNumberFormat="1" applyFont="1" applyFill="1" applyBorder="1" applyAlignment="1" applyProtection="1">
      <alignment horizontal="center" vertical="center"/>
      <protection locked="0"/>
    </xf>
    <xf numFmtId="0" fontId="32" fillId="17" borderId="0" xfId="1" applyFill="1" applyBorder="1" applyProtection="1"/>
    <xf numFmtId="0" fontId="33" fillId="0" borderId="0" xfId="0" applyFont="1" applyAlignment="1">
      <alignment vertical="center"/>
    </xf>
    <xf numFmtId="0" fontId="34" fillId="0" borderId="0" xfId="0" applyFont="1" applyAlignment="1">
      <alignment vertical="center"/>
    </xf>
    <xf numFmtId="0" fontId="0" fillId="18" borderId="0" xfId="0" applyFill="1"/>
    <xf numFmtId="17" fontId="9" fillId="18" borderId="0" xfId="0" quotePrefix="1" applyNumberFormat="1" applyFont="1" applyFill="1" applyAlignment="1">
      <alignment horizontal="right" vertical="center"/>
    </xf>
    <xf numFmtId="0" fontId="33"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left" vertical="top" wrapText="1"/>
    </xf>
    <xf numFmtId="0" fontId="6" fillId="0" borderId="0" xfId="0" applyFont="1" applyAlignment="1">
      <alignment horizontal="center"/>
    </xf>
    <xf numFmtId="0" fontId="11" fillId="0" borderId="0" xfId="0" applyFont="1" applyAlignment="1">
      <alignment horizontal="center" vertical="top"/>
    </xf>
    <xf numFmtId="164" fontId="9" fillId="0" borderId="12" xfId="0" applyNumberFormat="1" applyFont="1" applyBorder="1" applyAlignment="1">
      <alignment horizontal="center" vertical="top" wrapText="1"/>
    </xf>
    <xf numFmtId="0" fontId="9" fillId="0" borderId="12" xfId="0" applyFont="1" applyBorder="1" applyAlignment="1">
      <alignment horizontal="left" vertical="top" wrapText="1"/>
    </xf>
    <xf numFmtId="0" fontId="11" fillId="3" borderId="1" xfId="0" applyFont="1" applyFill="1" applyBorder="1" applyAlignment="1" applyProtection="1">
      <alignment horizontal="left" vertical="top"/>
      <protection locked="0"/>
    </xf>
    <xf numFmtId="0" fontId="9" fillId="0" borderId="0" xfId="0" applyFont="1" applyAlignment="1">
      <alignment horizontal="left" vertical="top" wrapText="1"/>
    </xf>
    <xf numFmtId="0" fontId="25" fillId="0" borderId="15" xfId="0" applyFont="1" applyBorder="1" applyAlignment="1">
      <alignment horizontal="left" vertical="top" wrapText="1"/>
    </xf>
    <xf numFmtId="0" fontId="9" fillId="0" borderId="0" xfId="0" applyFont="1" applyAlignment="1">
      <alignment horizontal="left" vertical="top"/>
    </xf>
    <xf numFmtId="0" fontId="9" fillId="13" borderId="0" xfId="0" applyFont="1" applyFill="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center" vertical="center" wrapText="1"/>
    </xf>
    <xf numFmtId="0" fontId="14" fillId="0" borderId="0" xfId="0" applyFont="1" applyAlignment="1">
      <alignment horizontal="left" vertical="top" wrapText="1"/>
    </xf>
    <xf numFmtId="0" fontId="16" fillId="13" borderId="0" xfId="0" applyFont="1" applyFill="1" applyAlignment="1">
      <alignment horizontal="center"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5" xfId="0" applyFont="1" applyBorder="1" applyAlignment="1">
      <alignment horizontal="left" vertical="center" wrapText="1"/>
    </xf>
    <xf numFmtId="0" fontId="9" fillId="13" borderId="0" xfId="0" applyFont="1" applyFill="1" applyAlignment="1">
      <alignment horizontal="left" vertical="center" wrapText="1"/>
    </xf>
    <xf numFmtId="0" fontId="36" fillId="0" borderId="0" xfId="0" applyFont="1"/>
    <xf numFmtId="0" fontId="0" fillId="0" borderId="0" xfId="0" applyFill="1"/>
    <xf numFmtId="0" fontId="12" fillId="0" borderId="0" xfId="0" applyFont="1" applyFill="1" applyAlignment="1">
      <alignment horizontal="left"/>
    </xf>
    <xf numFmtId="0" fontId="0" fillId="0" borderId="0" xfId="0" applyFill="1" applyBorder="1" applyAlignment="1">
      <alignment horizontal="center"/>
    </xf>
    <xf numFmtId="0" fontId="30" fillId="0" borderId="0" xfId="0" applyFont="1" applyFill="1" applyAlignment="1">
      <alignment horizontal="left"/>
    </xf>
    <xf numFmtId="0" fontId="2" fillId="0" borderId="0" xfId="0" applyFont="1" applyAlignment="1">
      <alignment horizontal="right"/>
    </xf>
    <xf numFmtId="167" fontId="2" fillId="19" borderId="0" xfId="0" applyNumberFormat="1" applyFont="1" applyFill="1" applyAlignment="1">
      <alignment horizontal="center"/>
    </xf>
    <xf numFmtId="167" fontId="2" fillId="7" borderId="0" xfId="0" applyNumberFormat="1" applyFont="1" applyFill="1" applyAlignment="1">
      <alignment horizontal="center"/>
    </xf>
    <xf numFmtId="0" fontId="2" fillId="0" borderId="0" xfId="0" applyFont="1" applyAlignment="1">
      <alignment vertical="center" textRotation="90"/>
    </xf>
    <xf numFmtId="167" fontId="2" fillId="11" borderId="0" xfId="0" applyNumberFormat="1" applyFont="1" applyFill="1" applyAlignment="1">
      <alignment horizontal="center"/>
    </xf>
    <xf numFmtId="167" fontId="2" fillId="10" borderId="0" xfId="0" applyNumberFormat="1" applyFont="1" applyFill="1" applyAlignment="1">
      <alignment horizontal="center"/>
    </xf>
    <xf numFmtId="167" fontId="2" fillId="12" borderId="0" xfId="0" applyNumberFormat="1" applyFont="1" applyFill="1" applyAlignment="1">
      <alignment horizontal="center"/>
    </xf>
    <xf numFmtId="167" fontId="2" fillId="8" borderId="0" xfId="0" applyNumberFormat="1" applyFont="1" applyFill="1" applyAlignment="1">
      <alignment horizontal="center"/>
    </xf>
    <xf numFmtId="167" fontId="2" fillId="5" borderId="0" xfId="0" applyNumberFormat="1" applyFont="1" applyFill="1" applyAlignment="1">
      <alignment horizontal="center"/>
    </xf>
    <xf numFmtId="167" fontId="2" fillId="4" borderId="0" xfId="0" applyNumberFormat="1" applyFont="1" applyFill="1" applyAlignment="1">
      <alignment horizontal="center"/>
    </xf>
    <xf numFmtId="167" fontId="2" fillId="2" borderId="0" xfId="0" applyNumberFormat="1" applyFont="1" applyFill="1" applyAlignment="1">
      <alignment horizontal="center"/>
    </xf>
    <xf numFmtId="167" fontId="2" fillId="9" borderId="0" xfId="0" applyNumberFormat="1" applyFont="1" applyFill="1" applyAlignment="1">
      <alignment horizontal="center"/>
    </xf>
    <xf numFmtId="167" fontId="2" fillId="20" borderId="0" xfId="0" applyNumberFormat="1" applyFont="1" applyFill="1" applyAlignment="1">
      <alignment horizontal="center"/>
    </xf>
    <xf numFmtId="0" fontId="38" fillId="0" borderId="0" xfId="0" applyFont="1"/>
    <xf numFmtId="0" fontId="1" fillId="18" borderId="0" xfId="0" applyFont="1" applyFill="1"/>
    <xf numFmtId="0" fontId="1" fillId="18" borderId="0" xfId="0" applyFont="1" applyFill="1" applyAlignment="1">
      <alignment horizontal="right"/>
    </xf>
    <xf numFmtId="167" fontId="4" fillId="0" borderId="0" xfId="0" applyNumberFormat="1" applyFont="1" applyAlignment="1">
      <alignment vertical="top"/>
    </xf>
    <xf numFmtId="167" fontId="4" fillId="0" borderId="0" xfId="0" applyNumberFormat="1" applyFont="1" applyAlignment="1">
      <alignment horizontal="left" vertical="center"/>
    </xf>
    <xf numFmtId="0" fontId="37" fillId="0" borderId="0" xfId="0" applyFont="1" applyAlignment="1">
      <alignment horizontal="left" vertical="top" wrapText="1"/>
    </xf>
    <xf numFmtId="0" fontId="0" fillId="3" borderId="11" xfId="0" applyFill="1" applyBorder="1" applyAlignment="1" applyProtection="1">
      <alignment horizontal="center"/>
      <protection locked="0"/>
    </xf>
    <xf numFmtId="169" fontId="0" fillId="3" borderId="11" xfId="0" applyNumberFormat="1" applyFill="1" applyBorder="1" applyAlignment="1" applyProtection="1">
      <alignment horizontal="center"/>
      <protection locked="0"/>
    </xf>
    <xf numFmtId="0" fontId="1" fillId="18" borderId="1" xfId="0" applyFont="1" applyFill="1" applyBorder="1" applyAlignment="1" applyProtection="1">
      <alignment horizontal="center" vertical="center"/>
    </xf>
    <xf numFmtId="0" fontId="39" fillId="0" borderId="0" xfId="0" applyFont="1" applyAlignment="1" applyProtection="1">
      <alignment horizontal="left"/>
      <protection locked="0"/>
    </xf>
  </cellXfs>
  <cellStyles count="2">
    <cellStyle name="Check Cell" xfId="1" builtinId="23"/>
    <cellStyle name="Normal" xfId="0" builtinId="0"/>
  </cellStyles>
  <dxfs count="0"/>
  <tableStyles count="0" defaultTableStyle="TableStyleMedium2" defaultPivotStyle="PivotStyleLight16"/>
  <colors>
    <mruColors>
      <color rgb="FF375623"/>
      <color rgb="FFFFFFEF"/>
      <color rgb="FFFFFFD9"/>
      <color rgb="FFF2F7FC"/>
      <color rgb="FFF9F9F9"/>
      <color rgb="FFF2F8E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xdr:colOff>
      <xdr:row>0</xdr:row>
      <xdr:rowOff>15240</xdr:rowOff>
    </xdr:from>
    <xdr:to>
      <xdr:col>2</xdr:col>
      <xdr:colOff>179070</xdr:colOff>
      <xdr:row>3</xdr:row>
      <xdr:rowOff>64770</xdr:rowOff>
    </xdr:to>
    <xdr:pic>
      <xdr:nvPicPr>
        <xdr:cNvPr id="2" name="Picture 1" descr="Logo&#10;&#10;Description automatically generated">
          <a:extLst>
            <a:ext uri="{FF2B5EF4-FFF2-40B4-BE49-F238E27FC236}">
              <a16:creationId xmlns:a16="http://schemas.microsoft.com/office/drawing/2014/main" id="{37E22775-C0CE-4603-88F7-3D4C935C6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75285" y="15240"/>
          <a:ext cx="546735" cy="706755"/>
        </a:xfrm>
        <a:prstGeom prst="rect">
          <a:avLst/>
        </a:prstGeom>
      </xdr:spPr>
    </xdr:pic>
    <xdr:clientData/>
  </xdr:twoCellAnchor>
  <xdr:oneCellAnchor>
    <xdr:from>
      <xdr:col>2</xdr:col>
      <xdr:colOff>295283</xdr:colOff>
      <xdr:row>22</xdr:row>
      <xdr:rowOff>4183</xdr:rowOff>
    </xdr:from>
    <xdr:ext cx="233205" cy="850554"/>
    <xdr:sp macro="" textlink="">
      <xdr:nvSpPr>
        <xdr:cNvPr id="3" name="TextBox 2">
          <a:extLst>
            <a:ext uri="{FF2B5EF4-FFF2-40B4-BE49-F238E27FC236}">
              <a16:creationId xmlns:a16="http://schemas.microsoft.com/office/drawing/2014/main" id="{422E31D6-D0BF-4F39-9C19-56DC454C4ACA}"/>
            </a:ext>
          </a:extLst>
        </xdr:cNvPr>
        <xdr:cNvSpPr txBox="1"/>
      </xdr:nvSpPr>
      <xdr:spPr>
        <a:xfrm rot="16200000">
          <a:off x="729559" y="4265732"/>
          <a:ext cx="850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0" i="1"/>
            <a:t>LPC ESD Value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361949</xdr:colOff>
      <xdr:row>2</xdr:row>
      <xdr:rowOff>205688</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1035"/>
        <a:stretch/>
      </xdr:blipFill>
      <xdr:spPr>
        <a:xfrm>
          <a:off x="57150" y="0"/>
          <a:ext cx="466724" cy="631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361949</xdr:colOff>
      <xdr:row>2</xdr:row>
      <xdr:rowOff>205688</xdr:rowOff>
    </xdr:to>
    <xdr:pic>
      <xdr:nvPicPr>
        <xdr:cNvPr id="2" name="Picture 1">
          <a:extLst>
            <a:ext uri="{FF2B5EF4-FFF2-40B4-BE49-F238E27FC236}">
              <a16:creationId xmlns:a16="http://schemas.microsoft.com/office/drawing/2014/main" id="{EF39567A-13FA-4927-AEC1-13B3FE5669D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1035"/>
        <a:stretch/>
      </xdr:blipFill>
      <xdr:spPr>
        <a:xfrm>
          <a:off x="57150" y="0"/>
          <a:ext cx="466724" cy="634313"/>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9596-77EE-406A-929F-910144D618D1}">
  <sheetPr codeName="Sheet9"/>
  <dimension ref="A1:AB49"/>
  <sheetViews>
    <sheetView showGridLines="0" showRowColHeaders="0" workbookViewId="0">
      <selection activeCell="N16" sqref="N16"/>
    </sheetView>
  </sheetViews>
  <sheetFormatPr defaultRowHeight="15" x14ac:dyDescent="0.25"/>
  <cols>
    <col min="1" max="9" width="5.5703125" customWidth="1"/>
    <col min="10" max="10" width="6.5703125" customWidth="1"/>
    <col min="11" max="15" width="5.5703125" customWidth="1"/>
    <col min="16" max="18" width="5.28515625" customWidth="1"/>
  </cols>
  <sheetData>
    <row r="1" spans="1:17" x14ac:dyDescent="0.25">
      <c r="Q1" s="128">
        <f>IF(P12="Yes",VLOOKUP(0,D22:N27, MATCH(K15,E21:N21, 0), FALSE),VLOOKUP(J14,D22:N27, MATCH(K15,E21:N21, 0), FALSE))</f>
        <v>0.18</v>
      </c>
    </row>
    <row r="2" spans="1:17" ht="17.649999999999999" customHeight="1" x14ac:dyDescent="0.25">
      <c r="A2" s="76"/>
      <c r="B2" s="81" t="s">
        <v>56</v>
      </c>
      <c r="C2" s="81"/>
      <c r="D2" s="81"/>
      <c r="E2" s="81"/>
      <c r="F2" s="81"/>
      <c r="G2" s="81"/>
      <c r="H2" s="81"/>
      <c r="I2" s="81"/>
      <c r="J2" s="81"/>
      <c r="K2" s="81"/>
      <c r="L2" s="81"/>
      <c r="M2" s="81"/>
      <c r="N2" s="81"/>
      <c r="O2" s="81"/>
      <c r="P2" s="77"/>
    </row>
    <row r="3" spans="1:17" ht="19.5" x14ac:dyDescent="0.25">
      <c r="B3" s="82" t="s">
        <v>57</v>
      </c>
      <c r="C3" s="82"/>
      <c r="D3" s="82"/>
      <c r="E3" s="82"/>
      <c r="F3" s="82"/>
      <c r="G3" s="82"/>
      <c r="H3" s="82"/>
      <c r="I3" s="82"/>
      <c r="J3" s="82"/>
      <c r="K3" s="82"/>
      <c r="L3" s="82"/>
      <c r="M3" s="82"/>
      <c r="N3" s="82"/>
      <c r="O3" s="82"/>
      <c r="P3" s="78"/>
    </row>
    <row r="4" spans="1:17" ht="6" customHeight="1" x14ac:dyDescent="0.25"/>
    <row r="5" spans="1:17" x14ac:dyDescent="0.25">
      <c r="B5" s="79"/>
      <c r="C5" s="79"/>
      <c r="D5" s="79"/>
      <c r="E5" s="79"/>
      <c r="F5" s="79"/>
      <c r="G5" s="79"/>
      <c r="H5" s="79"/>
      <c r="I5" s="79"/>
      <c r="J5" s="79"/>
      <c r="K5" s="79"/>
      <c r="L5" s="79"/>
      <c r="M5" s="79"/>
      <c r="N5" s="79"/>
      <c r="O5" s="79"/>
      <c r="P5" s="80" t="s">
        <v>61</v>
      </c>
    </row>
    <row r="6" spans="1:17" ht="14.45" customHeight="1" x14ac:dyDescent="0.25">
      <c r="B6" s="83" t="s">
        <v>59</v>
      </c>
      <c r="C6" s="83"/>
      <c r="D6" s="83"/>
      <c r="E6" s="83"/>
      <c r="F6" s="83"/>
      <c r="G6" s="83"/>
      <c r="H6" s="83"/>
      <c r="I6" s="83"/>
      <c r="J6" s="83"/>
      <c r="K6" s="83"/>
      <c r="L6" s="83"/>
      <c r="M6" s="83"/>
      <c r="N6" s="83"/>
      <c r="O6" s="83"/>
      <c r="P6" s="83"/>
    </row>
    <row r="7" spans="1:17" x14ac:dyDescent="0.25">
      <c r="B7" s="83"/>
      <c r="C7" s="83"/>
      <c r="D7" s="83"/>
      <c r="E7" s="83"/>
      <c r="F7" s="83"/>
      <c r="G7" s="83"/>
      <c r="H7" s="83"/>
      <c r="I7" s="83"/>
      <c r="J7" s="83"/>
      <c r="K7" s="83"/>
      <c r="L7" s="83"/>
      <c r="M7" s="83"/>
      <c r="N7" s="83"/>
      <c r="O7" s="83"/>
      <c r="P7" s="83"/>
    </row>
    <row r="8" spans="1:17" x14ac:dyDescent="0.25">
      <c r="B8" s="83"/>
      <c r="C8" s="83"/>
      <c r="D8" s="83"/>
      <c r="E8" s="83"/>
      <c r="F8" s="83"/>
      <c r="G8" s="83"/>
      <c r="H8" s="83"/>
      <c r="I8" s="83"/>
      <c r="J8" s="83"/>
      <c r="K8" s="83"/>
      <c r="L8" s="83"/>
      <c r="M8" s="83"/>
      <c r="N8" s="83"/>
      <c r="O8" s="83"/>
      <c r="P8" s="83"/>
    </row>
    <row r="9" spans="1:17" x14ac:dyDescent="0.25">
      <c r="B9" s="83"/>
      <c r="C9" s="83"/>
      <c r="D9" s="83"/>
      <c r="E9" s="83"/>
      <c r="F9" s="83"/>
      <c r="G9" s="83"/>
      <c r="H9" s="83"/>
      <c r="I9" s="83"/>
      <c r="J9" s="83"/>
      <c r="K9" s="83"/>
      <c r="L9" s="83"/>
      <c r="M9" s="83"/>
      <c r="N9" s="83"/>
      <c r="O9" s="83"/>
      <c r="P9" s="83"/>
    </row>
    <row r="10" spans="1:17" ht="9.75" customHeight="1" x14ac:dyDescent="0.25">
      <c r="B10" s="83"/>
      <c r="C10" s="83"/>
      <c r="D10" s="83"/>
      <c r="E10" s="83"/>
      <c r="F10" s="83"/>
      <c r="G10" s="83"/>
      <c r="H10" s="83"/>
      <c r="I10" s="83"/>
      <c r="J10" s="83"/>
      <c r="K10" s="83"/>
      <c r="L10" s="83"/>
      <c r="M10" s="83"/>
      <c r="N10" s="83"/>
      <c r="O10" s="83"/>
      <c r="P10" s="83"/>
    </row>
    <row r="12" spans="1:17" x14ac:dyDescent="0.25">
      <c r="B12" s="43" t="s">
        <v>26</v>
      </c>
      <c r="P12" s="125" t="s">
        <v>60</v>
      </c>
    </row>
    <row r="13" spans="1:17" x14ac:dyDescent="0.25">
      <c r="B13" s="57" t="s">
        <v>36</v>
      </c>
    </row>
    <row r="14" spans="1:17" x14ac:dyDescent="0.25">
      <c r="B14" s="43" t="s">
        <v>38</v>
      </c>
      <c r="J14" s="125">
        <v>2</v>
      </c>
    </row>
    <row r="15" spans="1:17" x14ac:dyDescent="0.25">
      <c r="B15" s="43" t="s">
        <v>27</v>
      </c>
      <c r="J15" s="126">
        <v>0.5222</v>
      </c>
      <c r="K15" s="59">
        <f>IF(IF(J15&gt;0.1,J15+0.0001,J15) &lt;&gt; 0,_xlfn.CEILING.MATH(IF(J15&gt;0.1,J15+0.0001,J15)*10)/10,"")</f>
        <v>0.6</v>
      </c>
    </row>
    <row r="16" spans="1:17" s="102" customFormat="1" ht="9" customHeight="1" x14ac:dyDescent="0.25">
      <c r="B16" s="103"/>
      <c r="J16" s="104"/>
      <c r="K16" s="105"/>
    </row>
    <row r="17" spans="2:28" x14ac:dyDescent="0.25">
      <c r="B17" s="43"/>
      <c r="F17" s="120"/>
      <c r="G17" s="120"/>
      <c r="H17" s="120"/>
      <c r="I17" s="121" t="s">
        <v>1</v>
      </c>
      <c r="J17" s="127">
        <f>Q1</f>
        <v>0.18</v>
      </c>
    </row>
    <row r="18" spans="2:28" x14ac:dyDescent="0.25">
      <c r="B18" s="43"/>
    </row>
    <row r="20" spans="2:28" x14ac:dyDescent="0.25">
      <c r="B20" s="101"/>
      <c r="C20" s="2"/>
      <c r="D20" s="2"/>
      <c r="E20" s="119" t="s">
        <v>58</v>
      </c>
      <c r="F20" s="2"/>
      <c r="G20" s="2"/>
      <c r="H20" s="2"/>
      <c r="I20" s="2"/>
      <c r="J20" s="2"/>
      <c r="K20" s="2"/>
      <c r="L20" s="2"/>
      <c r="M20" s="2"/>
      <c r="N20" s="2"/>
      <c r="O20" s="101"/>
    </row>
    <row r="21" spans="2:28" x14ac:dyDescent="0.25">
      <c r="B21" s="101"/>
      <c r="C21" s="2"/>
      <c r="D21" s="2"/>
      <c r="E21" s="3" t="s">
        <v>0</v>
      </c>
      <c r="F21" s="3">
        <v>0.2</v>
      </c>
      <c r="G21" s="3">
        <v>0.3</v>
      </c>
      <c r="H21" s="3">
        <v>0.4</v>
      </c>
      <c r="I21" s="3">
        <v>0.5</v>
      </c>
      <c r="J21" s="3">
        <v>0.6</v>
      </c>
      <c r="K21" s="3">
        <v>0.7</v>
      </c>
      <c r="L21" s="3">
        <v>0.8</v>
      </c>
      <c r="M21" s="3">
        <v>0.9</v>
      </c>
      <c r="N21" s="3">
        <v>1</v>
      </c>
      <c r="O21" s="101"/>
    </row>
    <row r="22" spans="2:28" x14ac:dyDescent="0.25">
      <c r="B22" s="101"/>
      <c r="C22" s="106"/>
      <c r="D22" s="3">
        <v>0</v>
      </c>
      <c r="E22" s="107">
        <v>5.0000000000000001E-3</v>
      </c>
      <c r="F22" s="108">
        <v>0.01</v>
      </c>
      <c r="G22" s="108">
        <v>0.02</v>
      </c>
      <c r="H22" s="108">
        <v>0.02</v>
      </c>
      <c r="I22" s="108">
        <v>0.03</v>
      </c>
      <c r="J22" s="108">
        <v>0.03</v>
      </c>
      <c r="K22" s="108">
        <v>0.04</v>
      </c>
      <c r="L22" s="108">
        <v>0.04</v>
      </c>
      <c r="M22" s="108">
        <v>0.05</v>
      </c>
      <c r="N22" s="108">
        <v>0.05</v>
      </c>
      <c r="O22" s="101"/>
    </row>
    <row r="23" spans="2:28" x14ac:dyDescent="0.25">
      <c r="B23" s="101"/>
      <c r="C23" s="109"/>
      <c r="D23" s="3">
        <v>1</v>
      </c>
      <c r="E23" s="108">
        <v>2.5000000000000001E-2</v>
      </c>
      <c r="F23" s="108">
        <v>0.05</v>
      </c>
      <c r="G23" s="108">
        <v>0.08</v>
      </c>
      <c r="H23" s="110">
        <v>0.1</v>
      </c>
      <c r="I23" s="110">
        <v>0.13</v>
      </c>
      <c r="J23" s="110">
        <v>0.15</v>
      </c>
      <c r="K23" s="110">
        <v>0.18</v>
      </c>
      <c r="L23" s="111">
        <v>0.2</v>
      </c>
      <c r="M23" s="111">
        <v>0.23</v>
      </c>
      <c r="N23" s="111">
        <v>0.25</v>
      </c>
      <c r="O23" s="101"/>
    </row>
    <row r="24" spans="2:28" x14ac:dyDescent="0.25">
      <c r="B24" s="101"/>
      <c r="C24" s="109"/>
      <c r="D24" s="3">
        <v>2</v>
      </c>
      <c r="E24" s="108">
        <v>3.5000000000000003E-2</v>
      </c>
      <c r="F24" s="108">
        <v>7.0000000000000007E-2</v>
      </c>
      <c r="G24" s="110">
        <v>0.11</v>
      </c>
      <c r="H24" s="110">
        <v>0.14000000000000001</v>
      </c>
      <c r="I24" s="110">
        <v>0.18</v>
      </c>
      <c r="J24" s="111">
        <v>0.21</v>
      </c>
      <c r="K24" s="111">
        <v>0.25</v>
      </c>
      <c r="L24" s="111">
        <v>0.28000000000000003</v>
      </c>
      <c r="M24" s="112">
        <v>0.32</v>
      </c>
      <c r="N24" s="112">
        <v>0.35</v>
      </c>
      <c r="O24" s="101"/>
    </row>
    <row r="25" spans="2:28" x14ac:dyDescent="0.25">
      <c r="B25" s="101"/>
      <c r="C25" s="109"/>
      <c r="D25" s="3">
        <v>3</v>
      </c>
      <c r="E25" s="108">
        <v>6.5000000000000002E-2</v>
      </c>
      <c r="F25" s="110">
        <v>0.13</v>
      </c>
      <c r="G25" s="110">
        <v>0.2</v>
      </c>
      <c r="H25" s="110">
        <v>0.26</v>
      </c>
      <c r="I25" s="112">
        <v>0.33</v>
      </c>
      <c r="J25" s="112">
        <v>0.39</v>
      </c>
      <c r="K25" s="113">
        <v>0.46</v>
      </c>
      <c r="L25" s="114">
        <v>0.52</v>
      </c>
      <c r="M25" s="114">
        <v>0.59</v>
      </c>
      <c r="N25" s="115">
        <v>0.65</v>
      </c>
      <c r="O25" s="101"/>
      <c r="R25" s="3"/>
      <c r="S25" s="3"/>
      <c r="T25" s="3"/>
      <c r="U25" s="1"/>
      <c r="V25" s="1"/>
      <c r="W25" s="1"/>
      <c r="X25" s="1"/>
      <c r="Y25" s="1"/>
      <c r="Z25" s="1"/>
      <c r="AA25" s="1"/>
    </row>
    <row r="26" spans="2:28" x14ac:dyDescent="0.25">
      <c r="B26" s="101"/>
      <c r="C26" s="109"/>
      <c r="D26" s="3">
        <v>4</v>
      </c>
      <c r="E26" s="108">
        <v>8.5000000000000006E-2</v>
      </c>
      <c r="F26" s="110">
        <v>0.17</v>
      </c>
      <c r="G26" s="110">
        <v>0.26</v>
      </c>
      <c r="H26" s="112">
        <v>0.34</v>
      </c>
      <c r="I26" s="113">
        <v>0.43</v>
      </c>
      <c r="J26" s="114">
        <v>0.51</v>
      </c>
      <c r="K26" s="115">
        <v>0.6</v>
      </c>
      <c r="L26" s="115">
        <v>0.68</v>
      </c>
      <c r="M26" s="116">
        <v>0.77</v>
      </c>
      <c r="N26" s="117">
        <v>0.85</v>
      </c>
      <c r="O26" s="101"/>
      <c r="R26" s="3"/>
      <c r="S26" s="3"/>
      <c r="T26" s="3"/>
      <c r="U26" s="1"/>
      <c r="V26" s="1"/>
      <c r="W26" s="1"/>
      <c r="X26" s="1"/>
      <c r="Y26" s="122"/>
      <c r="Z26" s="122"/>
      <c r="AA26" s="1"/>
      <c r="AB26" s="60"/>
    </row>
    <row r="27" spans="2:28" x14ac:dyDescent="0.25">
      <c r="B27" s="101"/>
      <c r="C27" s="109"/>
      <c r="D27" s="3">
        <v>5</v>
      </c>
      <c r="E27" s="110">
        <v>0.1</v>
      </c>
      <c r="F27" s="110">
        <v>0.2</v>
      </c>
      <c r="G27" s="112">
        <v>0.3</v>
      </c>
      <c r="H27" s="113">
        <v>0.4</v>
      </c>
      <c r="I27" s="114">
        <v>0.5</v>
      </c>
      <c r="J27" s="115">
        <v>0.6</v>
      </c>
      <c r="K27" s="116">
        <v>0.7</v>
      </c>
      <c r="L27" s="117">
        <v>0.8</v>
      </c>
      <c r="M27" s="118">
        <v>0.9</v>
      </c>
      <c r="N27" s="118">
        <v>1</v>
      </c>
      <c r="O27" s="101"/>
      <c r="T27" s="3"/>
      <c r="U27" s="1"/>
      <c r="V27" s="1"/>
      <c r="W27" s="1"/>
      <c r="X27" s="1"/>
      <c r="Y27" s="122"/>
      <c r="Z27" s="122"/>
    </row>
    <row r="28" spans="2:28" x14ac:dyDescent="0.25">
      <c r="T28" s="3"/>
      <c r="U28" s="1"/>
      <c r="V28" s="1"/>
      <c r="W28" s="1"/>
      <c r="X28" s="1"/>
      <c r="Y28" s="5"/>
      <c r="Z28" s="1"/>
    </row>
    <row r="29" spans="2:28" ht="5.0999999999999996" customHeight="1" x14ac:dyDescent="0.25">
      <c r="E29" s="51"/>
      <c r="F29" s="123" t="s">
        <v>37</v>
      </c>
      <c r="G29" s="123"/>
      <c r="H29" s="123"/>
      <c r="I29" s="123"/>
      <c r="J29" s="123"/>
      <c r="K29" s="123"/>
      <c r="T29" s="3"/>
      <c r="U29" s="1"/>
      <c r="V29" s="1"/>
      <c r="W29" s="1"/>
      <c r="X29" s="1"/>
      <c r="Y29" s="5"/>
      <c r="Z29" s="1"/>
    </row>
    <row r="30" spans="2:28" ht="5.0999999999999996" customHeight="1" x14ac:dyDescent="0.25">
      <c r="E30" s="50"/>
      <c r="F30" s="123"/>
      <c r="G30" s="123"/>
      <c r="H30" s="123"/>
      <c r="I30" s="123"/>
      <c r="J30" s="123"/>
      <c r="K30" s="123"/>
      <c r="T30" s="3"/>
      <c r="U30" s="1"/>
      <c r="V30" s="1"/>
      <c r="W30" s="1"/>
      <c r="X30" s="1"/>
      <c r="Y30" s="5"/>
      <c r="Z30" s="1"/>
    </row>
    <row r="31" spans="2:28" ht="5.0999999999999996" customHeight="1" x14ac:dyDescent="0.25">
      <c r="E31" s="49"/>
      <c r="F31" s="58"/>
      <c r="G31" s="1"/>
      <c r="H31" s="1"/>
      <c r="I31" s="1"/>
      <c r="J31" s="5"/>
      <c r="K31" s="1"/>
      <c r="T31" s="3"/>
      <c r="U31" s="1"/>
      <c r="V31" s="1"/>
      <c r="W31" s="1"/>
      <c r="X31" s="1"/>
      <c r="Y31" s="5"/>
      <c r="Z31" s="1"/>
    </row>
    <row r="32" spans="2:28" ht="5.0999999999999996" customHeight="1" x14ac:dyDescent="0.25">
      <c r="E32" s="48"/>
      <c r="F32" s="58"/>
      <c r="G32" s="1"/>
      <c r="H32" s="1"/>
      <c r="I32" s="1"/>
      <c r="J32" s="5"/>
      <c r="K32" s="1"/>
      <c r="T32" s="3"/>
      <c r="U32" s="1"/>
      <c r="V32" s="1"/>
      <c r="W32" s="1"/>
      <c r="X32" s="1"/>
      <c r="Y32" s="5"/>
      <c r="Z32" s="1"/>
    </row>
    <row r="33" spans="2:26" ht="5.0999999999999996" customHeight="1" x14ac:dyDescent="0.25">
      <c r="E33" s="47"/>
      <c r="F33" s="58"/>
      <c r="G33" s="1"/>
      <c r="H33" s="1"/>
      <c r="I33" s="1"/>
      <c r="J33" s="5"/>
      <c r="K33" s="1"/>
      <c r="T33" s="3"/>
      <c r="U33" s="1"/>
      <c r="V33" s="1"/>
      <c r="W33" s="1"/>
      <c r="X33" s="1"/>
      <c r="Y33" s="5"/>
      <c r="Z33" s="1"/>
    </row>
    <row r="34" spans="2:26" ht="5.0999999999999996" customHeight="1" x14ac:dyDescent="0.25">
      <c r="E34" s="46"/>
      <c r="F34" s="58"/>
      <c r="G34" s="1"/>
      <c r="H34" s="1"/>
      <c r="I34" s="1"/>
      <c r="J34" s="5"/>
      <c r="K34" s="1"/>
      <c r="T34" s="3"/>
      <c r="U34" s="1"/>
      <c r="V34" s="1"/>
      <c r="W34" s="1"/>
      <c r="X34" s="1"/>
      <c r="Y34" s="5"/>
      <c r="Z34" s="1"/>
    </row>
    <row r="35" spans="2:26" ht="5.0999999999999996" customHeight="1" x14ac:dyDescent="0.25">
      <c r="E35" s="52"/>
      <c r="F35" s="58"/>
      <c r="G35" s="1"/>
      <c r="H35" s="1"/>
      <c r="I35" s="1"/>
      <c r="J35" s="5"/>
      <c r="K35" s="1"/>
      <c r="T35" s="3"/>
      <c r="U35" s="1"/>
      <c r="V35" s="1"/>
      <c r="W35" s="1"/>
      <c r="X35" s="1"/>
      <c r="Y35" s="5"/>
      <c r="Z35" s="1"/>
    </row>
    <row r="36" spans="2:26" ht="5.0999999999999996" customHeight="1" x14ac:dyDescent="0.25">
      <c r="E36" s="45"/>
      <c r="F36" s="58"/>
      <c r="G36" s="1"/>
      <c r="H36" s="1"/>
      <c r="I36" s="1"/>
      <c r="J36" s="5"/>
      <c r="K36" s="1"/>
      <c r="T36" s="3"/>
      <c r="U36" s="1"/>
      <c r="V36" s="1"/>
      <c r="W36" s="1"/>
      <c r="X36" s="1"/>
      <c r="Y36" s="5"/>
      <c r="Z36" s="1"/>
    </row>
    <row r="37" spans="2:26" ht="5.0999999999999996" customHeight="1" x14ac:dyDescent="0.25">
      <c r="E37" s="53"/>
      <c r="F37" s="123" t="s">
        <v>28</v>
      </c>
      <c r="G37" s="123"/>
      <c r="H37" s="123"/>
      <c r="I37" s="123"/>
      <c r="J37" s="123"/>
      <c r="K37" s="1"/>
      <c r="T37" s="3"/>
      <c r="U37" s="1"/>
      <c r="V37" s="1"/>
      <c r="W37" s="1"/>
      <c r="X37" s="1"/>
      <c r="Y37" s="5"/>
      <c r="Z37" s="1"/>
    </row>
    <row r="38" spans="2:26" ht="5.0999999999999996" customHeight="1" x14ac:dyDescent="0.25">
      <c r="E38" s="54"/>
      <c r="F38" s="123"/>
      <c r="G38" s="123"/>
      <c r="H38" s="123"/>
      <c r="I38" s="123"/>
      <c r="J38" s="123"/>
      <c r="K38" s="1"/>
      <c r="T38" s="3"/>
      <c r="U38" s="1"/>
      <c r="V38" s="1"/>
      <c r="W38" s="1"/>
      <c r="X38" s="1"/>
      <c r="Y38" s="5"/>
      <c r="Z38" s="1"/>
    </row>
    <row r="39" spans="2:26" x14ac:dyDescent="0.25">
      <c r="T39" s="3"/>
      <c r="U39" s="1"/>
      <c r="V39" s="1"/>
      <c r="W39" s="1"/>
      <c r="X39" s="1"/>
      <c r="Y39" s="5"/>
      <c r="Z39" s="1"/>
    </row>
    <row r="40" spans="2:26" ht="14.45" customHeight="1" x14ac:dyDescent="0.25">
      <c r="B40" s="124" t="s">
        <v>62</v>
      </c>
      <c r="C40" s="124"/>
      <c r="D40" s="124"/>
      <c r="E40" s="124"/>
      <c r="F40" s="124"/>
      <c r="G40" s="124"/>
      <c r="H40" s="124"/>
      <c r="I40" s="124"/>
      <c r="J40" s="124"/>
      <c r="K40" s="124"/>
      <c r="L40" s="124"/>
      <c r="M40" s="124"/>
      <c r="N40" s="124"/>
      <c r="O40" s="124"/>
      <c r="P40" s="124"/>
      <c r="T40" s="3"/>
      <c r="U40" s="1"/>
      <c r="V40" s="1"/>
      <c r="W40" s="1"/>
      <c r="X40" s="1"/>
      <c r="Y40" s="5"/>
      <c r="Z40" s="1"/>
    </row>
    <row r="41" spans="2:26" x14ac:dyDescent="0.25">
      <c r="B41" s="124"/>
      <c r="C41" s="124"/>
      <c r="D41" s="124"/>
      <c r="E41" s="124"/>
      <c r="F41" s="124"/>
      <c r="G41" s="124"/>
      <c r="H41" s="124"/>
      <c r="I41" s="124"/>
      <c r="J41" s="124"/>
      <c r="K41" s="124"/>
      <c r="L41" s="124"/>
      <c r="M41" s="124"/>
      <c r="N41" s="124"/>
      <c r="O41" s="124"/>
      <c r="P41" s="124"/>
      <c r="T41" s="3"/>
      <c r="U41" s="1"/>
      <c r="V41" s="1"/>
      <c r="W41" s="1"/>
      <c r="X41" s="1"/>
      <c r="Y41" s="5"/>
      <c r="Z41" s="1"/>
    </row>
    <row r="42" spans="2:26" x14ac:dyDescent="0.25">
      <c r="B42" s="124"/>
      <c r="C42" s="124"/>
      <c r="D42" s="124"/>
      <c r="E42" s="124"/>
      <c r="F42" s="124"/>
      <c r="G42" s="124"/>
      <c r="H42" s="124"/>
      <c r="I42" s="124"/>
      <c r="J42" s="124"/>
      <c r="K42" s="124"/>
      <c r="L42" s="124"/>
      <c r="M42" s="124"/>
      <c r="N42" s="124"/>
      <c r="O42" s="124"/>
      <c r="P42" s="124"/>
      <c r="T42" s="3"/>
      <c r="U42" s="1"/>
      <c r="V42" s="1"/>
      <c r="W42" s="1"/>
      <c r="X42" s="1"/>
      <c r="Y42" s="5"/>
      <c r="Z42" s="1"/>
    </row>
    <row r="43" spans="2:26" x14ac:dyDescent="0.25">
      <c r="B43" s="124"/>
      <c r="C43" s="124"/>
      <c r="D43" s="124"/>
      <c r="E43" s="124"/>
      <c r="F43" s="124"/>
      <c r="G43" s="124"/>
      <c r="H43" s="124"/>
      <c r="I43" s="124"/>
      <c r="J43" s="124"/>
      <c r="K43" s="124"/>
      <c r="L43" s="124"/>
      <c r="M43" s="124"/>
      <c r="N43" s="124"/>
      <c r="O43" s="124"/>
      <c r="P43" s="124"/>
      <c r="T43" s="3"/>
      <c r="U43" s="1"/>
      <c r="V43" s="1"/>
      <c r="W43" s="1"/>
      <c r="X43" s="1"/>
      <c r="Y43" s="5"/>
      <c r="Z43" s="1"/>
    </row>
    <row r="44" spans="2:26" ht="14.45" customHeight="1" x14ac:dyDescent="0.25">
      <c r="B44" s="124" t="s">
        <v>63</v>
      </c>
      <c r="C44" s="124"/>
      <c r="D44" s="124"/>
      <c r="E44" s="124"/>
      <c r="F44" s="124"/>
      <c r="G44" s="124"/>
      <c r="H44" s="124"/>
      <c r="I44" s="124"/>
      <c r="J44" s="124"/>
      <c r="K44" s="124"/>
      <c r="L44" s="124"/>
      <c r="M44" s="124"/>
      <c r="N44" s="124"/>
      <c r="O44" s="124"/>
      <c r="P44" s="124"/>
    </row>
    <row r="45" spans="2:26" x14ac:dyDescent="0.25">
      <c r="B45" s="124"/>
      <c r="C45" s="124"/>
      <c r="D45" s="124"/>
      <c r="E45" s="124"/>
      <c r="F45" s="124"/>
      <c r="G45" s="124"/>
      <c r="H45" s="124"/>
      <c r="I45" s="124"/>
      <c r="J45" s="124"/>
      <c r="K45" s="124"/>
      <c r="L45" s="124"/>
      <c r="M45" s="124"/>
      <c r="N45" s="124"/>
      <c r="O45" s="124"/>
      <c r="P45" s="124"/>
    </row>
    <row r="46" spans="2:26" x14ac:dyDescent="0.25">
      <c r="B46" s="124"/>
      <c r="C46" s="124"/>
      <c r="D46" s="124"/>
      <c r="E46" s="124"/>
      <c r="F46" s="124"/>
      <c r="G46" s="124"/>
      <c r="H46" s="124"/>
      <c r="I46" s="124"/>
      <c r="J46" s="124"/>
      <c r="K46" s="124"/>
      <c r="L46" s="124"/>
      <c r="M46" s="124"/>
      <c r="N46" s="124"/>
      <c r="O46" s="124"/>
      <c r="P46" s="124"/>
    </row>
    <row r="47" spans="2:26" x14ac:dyDescent="0.25">
      <c r="B47" s="124"/>
      <c r="C47" s="124"/>
      <c r="D47" s="124"/>
      <c r="E47" s="124"/>
      <c r="F47" s="124"/>
      <c r="G47" s="124"/>
      <c r="H47" s="124"/>
      <c r="I47" s="124"/>
      <c r="J47" s="124"/>
      <c r="K47" s="124"/>
      <c r="L47" s="124"/>
      <c r="M47" s="124"/>
      <c r="N47" s="124"/>
      <c r="O47" s="124"/>
      <c r="P47" s="124"/>
    </row>
    <row r="48" spans="2:26" x14ac:dyDescent="0.25">
      <c r="B48" s="124"/>
      <c r="C48" s="124"/>
      <c r="D48" s="124"/>
      <c r="E48" s="124"/>
      <c r="F48" s="124"/>
      <c r="G48" s="124"/>
      <c r="H48" s="124"/>
      <c r="I48" s="124"/>
      <c r="J48" s="124"/>
      <c r="K48" s="124"/>
      <c r="L48" s="124"/>
      <c r="M48" s="124"/>
      <c r="N48" s="124"/>
      <c r="O48" s="124"/>
      <c r="P48" s="124"/>
    </row>
    <row r="49" spans="2:16" ht="3.75" customHeight="1" x14ac:dyDescent="0.25">
      <c r="B49" s="124"/>
      <c r="C49" s="124"/>
      <c r="D49" s="124"/>
      <c r="E49" s="124"/>
      <c r="F49" s="124"/>
      <c r="G49" s="124"/>
      <c r="H49" s="124"/>
      <c r="I49" s="124"/>
      <c r="J49" s="124"/>
      <c r="K49" s="124"/>
      <c r="L49" s="124"/>
      <c r="M49" s="124"/>
      <c r="N49" s="124"/>
      <c r="O49" s="124"/>
      <c r="P49" s="124"/>
    </row>
  </sheetData>
  <sheetProtection algorithmName="SHA-512" hashValue="YAQc7lZIjKpS3//v6Pw82bumEG0TrSixyzVqAM9ra11cR3Uh5lTJlFBaEmOiFe7mYjDussyyxiYyfYtxfUXdCA==" saltValue="FIz7CHWY/buVB9xIhggNRQ==" spinCount="100000" sheet="1" objects="1" scenarios="1"/>
  <mergeCells count="7">
    <mergeCell ref="F29:K30"/>
    <mergeCell ref="F37:J38"/>
    <mergeCell ref="B6:P10"/>
    <mergeCell ref="B40:P43"/>
    <mergeCell ref="B2:O2"/>
    <mergeCell ref="B3:O3"/>
    <mergeCell ref="B44:P49"/>
  </mergeCells>
  <dataValidations count="2">
    <dataValidation type="list" allowBlank="1" showInputMessage="1" showErrorMessage="1" sqref="P12" xr:uid="{1A234C5B-7902-4C77-BBCE-AB5497365178}">
      <formula1>"Yes, No"</formula1>
    </dataValidation>
    <dataValidation type="list" allowBlank="1" showInputMessage="1" showErrorMessage="1" sqref="J14" xr:uid="{AF33F802-B1CA-492C-A039-E94676915CA9}">
      <formula1>"1, 2, 3, 4, 5"</formula1>
    </dataValidation>
  </dataValidations>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84A35-A956-46DC-B604-BA6886652951}">
  <sheetPr>
    <pageSetUpPr fitToPage="1"/>
  </sheetPr>
  <dimension ref="A1:U59"/>
  <sheetViews>
    <sheetView showGridLines="0" topLeftCell="A16" zoomScaleNormal="100" workbookViewId="0">
      <selection activeCell="K22" sqref="K22"/>
    </sheetView>
  </sheetViews>
  <sheetFormatPr defaultColWidth="8.85546875" defaultRowHeight="15" x14ac:dyDescent="0.25"/>
  <cols>
    <col min="1" max="1" width="2.42578125" customWidth="1"/>
    <col min="2" max="2" width="11.5703125" style="1" customWidth="1"/>
    <col min="3" max="3" width="14.28515625" style="1" customWidth="1"/>
    <col min="4" max="4" width="2.28515625" style="5" customWidth="1"/>
    <col min="5" max="5" width="12.140625" style="1" customWidth="1"/>
    <col min="6" max="6" width="2.28515625" style="1" customWidth="1"/>
    <col min="7" max="7" width="13.28515625" style="1" customWidth="1"/>
    <col min="8" max="8" width="2.28515625" style="5" customWidth="1"/>
    <col min="9" max="9" width="15.5703125" style="1" customWidth="1"/>
    <col min="10" max="10" width="2.28515625" style="1" customWidth="1"/>
    <col min="11" max="11" width="15.42578125" style="1" customWidth="1"/>
    <col min="12" max="12" width="9.42578125" style="34" customWidth="1"/>
    <col min="13" max="13" width="8.85546875" customWidth="1"/>
  </cols>
  <sheetData>
    <row r="1" spans="1:11" s="6" customFormat="1" ht="19.5" customHeight="1" x14ac:dyDescent="0.3">
      <c r="B1" s="84" t="s">
        <v>17</v>
      </c>
      <c r="C1" s="84"/>
      <c r="D1" s="84"/>
      <c r="E1" s="84"/>
      <c r="F1" s="84"/>
      <c r="G1" s="84"/>
      <c r="H1" s="84"/>
      <c r="I1" s="84"/>
      <c r="J1" s="84"/>
      <c r="K1" s="84"/>
    </row>
    <row r="2" spans="1:11" s="6" customFormat="1" ht="14.25" customHeight="1" x14ac:dyDescent="0.25">
      <c r="A2" s="9"/>
      <c r="B2" s="85" t="s">
        <v>14</v>
      </c>
      <c r="C2" s="85"/>
      <c r="D2" s="85"/>
      <c r="E2" s="85"/>
      <c r="F2" s="85"/>
      <c r="G2" s="85"/>
      <c r="H2" s="85"/>
      <c r="I2" s="85"/>
      <c r="J2" s="85"/>
      <c r="K2" s="85"/>
    </row>
    <row r="3" spans="1:11" s="6" customFormat="1" ht="20.45" customHeight="1" x14ac:dyDescent="0.25">
      <c r="A3" s="10"/>
      <c r="B3" s="11"/>
      <c r="C3" s="12"/>
      <c r="D3" s="13"/>
      <c r="E3" s="12"/>
      <c r="F3" s="12"/>
      <c r="G3" s="12"/>
      <c r="H3" s="13"/>
      <c r="I3" s="12"/>
      <c r="J3" s="12"/>
      <c r="K3" s="12"/>
    </row>
    <row r="4" spans="1:11" s="6" customFormat="1" ht="15" customHeight="1" x14ac:dyDescent="0.25">
      <c r="A4" s="93" t="s">
        <v>50</v>
      </c>
      <c r="B4" s="93"/>
      <c r="C4" s="93"/>
      <c r="D4" s="93"/>
      <c r="E4" s="93"/>
      <c r="F4" s="93"/>
      <c r="G4" s="93"/>
      <c r="H4" s="93"/>
      <c r="I4" s="93"/>
      <c r="J4" s="93"/>
      <c r="K4" s="93"/>
    </row>
    <row r="5" spans="1:11" s="6" customFormat="1" ht="12.75" customHeight="1" x14ac:dyDescent="0.25">
      <c r="A5" s="94" t="s">
        <v>47</v>
      </c>
      <c r="B5" s="94"/>
      <c r="C5" s="94"/>
      <c r="D5" s="94"/>
      <c r="E5" s="94"/>
      <c r="F5" s="94"/>
      <c r="G5" s="94"/>
      <c r="H5" s="94"/>
      <c r="I5" s="94"/>
      <c r="J5" s="94"/>
      <c r="K5" s="94"/>
    </row>
    <row r="6" spans="1:11" s="6" customFormat="1" ht="12.75" customHeight="1" x14ac:dyDescent="0.25">
      <c r="A6" s="44"/>
      <c r="B6" s="44"/>
      <c r="C6" s="44"/>
      <c r="D6" s="44"/>
      <c r="E6" s="44"/>
      <c r="F6" s="44"/>
      <c r="G6" s="44"/>
      <c r="H6" s="44"/>
      <c r="I6" s="44"/>
      <c r="J6" s="44"/>
      <c r="K6" s="44"/>
    </row>
    <row r="7" spans="1:11" s="6" customFormat="1" ht="12" customHeight="1" x14ac:dyDescent="0.25">
      <c r="A7" s="16"/>
      <c r="B7" s="16"/>
      <c r="C7" s="16"/>
      <c r="D7" s="16"/>
      <c r="E7" s="16"/>
      <c r="F7" s="16"/>
      <c r="G7" s="16"/>
      <c r="H7" s="16"/>
      <c r="I7" s="16"/>
      <c r="J7" s="16"/>
      <c r="K7" s="16"/>
    </row>
    <row r="8" spans="1:11" s="6" customFormat="1" ht="12" customHeight="1" x14ac:dyDescent="0.25">
      <c r="A8" s="16"/>
      <c r="B8" s="35" t="s">
        <v>24</v>
      </c>
      <c r="C8" s="88" t="s">
        <v>10</v>
      </c>
      <c r="D8" s="88"/>
      <c r="E8" s="88"/>
      <c r="F8" s="16"/>
      <c r="G8" s="16"/>
      <c r="H8" s="16"/>
      <c r="I8" s="16"/>
      <c r="J8" s="16"/>
      <c r="K8" s="16"/>
    </row>
    <row r="9" spans="1:11" s="6" customFormat="1" ht="12" customHeight="1" x14ac:dyDescent="0.25">
      <c r="A9" s="16"/>
      <c r="B9" s="16"/>
      <c r="C9" s="16"/>
      <c r="D9" s="16"/>
      <c r="E9" s="16"/>
      <c r="F9" s="16"/>
      <c r="G9" s="16"/>
      <c r="H9" s="16"/>
      <c r="I9" s="16"/>
      <c r="J9" s="16"/>
      <c r="K9" s="16"/>
    </row>
    <row r="10" spans="1:11" s="27" customFormat="1" ht="15" customHeight="1" x14ac:dyDescent="0.2">
      <c r="A10" s="8"/>
      <c r="B10" s="61" t="s">
        <v>44</v>
      </c>
      <c r="C10" s="36"/>
      <c r="D10" s="36"/>
      <c r="E10" s="36"/>
      <c r="F10" s="36"/>
      <c r="G10" s="36"/>
      <c r="H10" s="36"/>
      <c r="I10" s="36"/>
      <c r="J10" s="36"/>
      <c r="K10" s="36"/>
    </row>
    <row r="11" spans="1:11" s="6" customFormat="1" ht="25.5" customHeight="1" x14ac:dyDescent="0.25">
      <c r="A11" s="14"/>
      <c r="B11" s="96" t="s">
        <v>8</v>
      </c>
      <c r="C11" s="96"/>
      <c r="D11" s="96"/>
      <c r="E11" s="18" t="s">
        <v>29</v>
      </c>
      <c r="F11" s="19"/>
      <c r="G11" s="18" t="s">
        <v>21</v>
      </c>
      <c r="H11" s="19"/>
      <c r="I11" s="18" t="s">
        <v>20</v>
      </c>
      <c r="J11" s="18"/>
      <c r="K11" s="18" t="s">
        <v>34</v>
      </c>
    </row>
    <row r="12" spans="1:11" s="6" customFormat="1" ht="12" customHeight="1" x14ac:dyDescent="0.25">
      <c r="A12" s="14"/>
      <c r="B12" s="97" t="s">
        <v>31</v>
      </c>
      <c r="C12" s="98"/>
      <c r="D12" s="99"/>
      <c r="E12" s="74">
        <v>1</v>
      </c>
      <c r="F12" s="20" t="s">
        <v>2</v>
      </c>
      <c r="G12" s="75">
        <v>1</v>
      </c>
      <c r="H12" s="20" t="s">
        <v>2</v>
      </c>
      <c r="I12" s="22">
        <v>2.5</v>
      </c>
      <c r="J12" s="20" t="s">
        <v>3</v>
      </c>
      <c r="K12" s="25">
        <f>E12*G12*I12</f>
        <v>2.5</v>
      </c>
    </row>
    <row r="13" spans="1:11" s="6" customFormat="1" ht="12" customHeight="1" x14ac:dyDescent="0.25">
      <c r="A13" s="14"/>
      <c r="B13" s="97" t="s">
        <v>32</v>
      </c>
      <c r="C13" s="98"/>
      <c r="D13" s="99"/>
      <c r="E13" s="74"/>
      <c r="F13" s="20" t="s">
        <v>2</v>
      </c>
      <c r="G13" s="75"/>
      <c r="H13" s="20" t="s">
        <v>2</v>
      </c>
      <c r="I13" s="22">
        <v>2.1</v>
      </c>
      <c r="J13" s="20" t="s">
        <v>3</v>
      </c>
      <c r="K13" s="25">
        <f>E13*G13*I13</f>
        <v>0</v>
      </c>
    </row>
    <row r="14" spans="1:11" s="6" customFormat="1" ht="12" customHeight="1" x14ac:dyDescent="0.25">
      <c r="A14" s="14"/>
      <c r="B14" s="97" t="s">
        <v>33</v>
      </c>
      <c r="C14" s="98"/>
      <c r="D14" s="99"/>
      <c r="E14" s="74"/>
      <c r="F14" s="20" t="s">
        <v>2</v>
      </c>
      <c r="G14" s="75"/>
      <c r="H14" s="20" t="s">
        <v>2</v>
      </c>
      <c r="I14" s="22">
        <v>1.8</v>
      </c>
      <c r="J14" s="20" t="s">
        <v>3</v>
      </c>
      <c r="K14" s="25">
        <f>E14*G14*I14</f>
        <v>0</v>
      </c>
    </row>
    <row r="15" spans="1:11" s="6" customFormat="1" ht="12" customHeight="1" x14ac:dyDescent="0.25">
      <c r="A15" s="14"/>
      <c r="B15" s="97" t="s">
        <v>16</v>
      </c>
      <c r="C15" s="98"/>
      <c r="D15" s="99"/>
      <c r="E15" s="74"/>
      <c r="F15" s="20" t="s">
        <v>2</v>
      </c>
      <c r="G15" s="75"/>
      <c r="H15" s="20" t="s">
        <v>2</v>
      </c>
      <c r="I15" s="22">
        <v>1.6</v>
      </c>
      <c r="J15" s="20" t="s">
        <v>3</v>
      </c>
      <c r="K15" s="26">
        <f>E15*G15*I15</f>
        <v>0</v>
      </c>
    </row>
    <row r="16" spans="1:11" s="6" customFormat="1" ht="13.5" customHeight="1" x14ac:dyDescent="0.25">
      <c r="A16" s="14"/>
      <c r="B16" s="63"/>
      <c r="C16" s="63"/>
      <c r="D16" s="63"/>
      <c r="E16" s="63"/>
      <c r="F16" s="63"/>
      <c r="G16" s="63"/>
      <c r="H16" s="63"/>
      <c r="I16" s="63"/>
      <c r="J16" s="40" t="s">
        <v>39</v>
      </c>
      <c r="K16" s="62">
        <f>SUM(K12:K15)</f>
        <v>2.5</v>
      </c>
    </row>
    <row r="17" spans="1:14" s="6" customFormat="1" ht="14.45" customHeight="1" x14ac:dyDescent="0.25">
      <c r="A17" s="14"/>
      <c r="B17" s="95"/>
      <c r="C17" s="95"/>
      <c r="D17" s="95"/>
      <c r="E17" s="95"/>
      <c r="F17" s="95"/>
      <c r="G17" s="95"/>
      <c r="H17" s="95"/>
      <c r="I17" s="95"/>
      <c r="J17" s="95"/>
      <c r="K17" s="95"/>
    </row>
    <row r="18" spans="1:14" s="6" customFormat="1" ht="12" customHeight="1" x14ac:dyDescent="0.25">
      <c r="A18" s="16"/>
      <c r="B18" s="89" t="s">
        <v>43</v>
      </c>
      <c r="C18" s="89"/>
      <c r="D18" s="89"/>
      <c r="E18" s="89"/>
      <c r="F18" s="89"/>
      <c r="G18" s="89"/>
      <c r="H18" s="89"/>
      <c r="I18" s="89"/>
      <c r="J18" s="89"/>
      <c r="K18" s="89"/>
    </row>
    <row r="19" spans="1:14" s="6" customFormat="1" ht="25.5" customHeight="1" x14ac:dyDescent="0.25">
      <c r="A19" s="14"/>
      <c r="B19" s="18" t="s">
        <v>25</v>
      </c>
      <c r="C19" s="18" t="s">
        <v>41</v>
      </c>
      <c r="D19" s="19"/>
      <c r="E19" s="18" t="s">
        <v>40</v>
      </c>
      <c r="F19" s="19"/>
      <c r="G19" s="18" t="s">
        <v>45</v>
      </c>
      <c r="H19" s="19"/>
      <c r="I19" s="19" t="s">
        <v>9</v>
      </c>
      <c r="L19" s="31"/>
    </row>
    <row r="20" spans="1:14" s="6" customFormat="1" ht="12" customHeight="1" x14ac:dyDescent="0.25">
      <c r="A20" s="14"/>
      <c r="B20" s="68" t="s">
        <v>4</v>
      </c>
      <c r="C20" s="69">
        <f>K12</f>
        <v>2.5</v>
      </c>
      <c r="D20" s="70" t="s">
        <v>2</v>
      </c>
      <c r="E20" s="71">
        <v>25</v>
      </c>
      <c r="F20" s="72" t="s">
        <v>2</v>
      </c>
      <c r="G20" s="21">
        <f>VLOOKUP($C$8,$B$37:$G$40,3,FALSE)</f>
        <v>56.49</v>
      </c>
      <c r="H20" s="20" t="s">
        <v>3</v>
      </c>
      <c r="I20" s="23">
        <f>G20*C20*E20</f>
        <v>3530.625</v>
      </c>
      <c r="L20" s="31"/>
    </row>
    <row r="21" spans="1:14" s="6" customFormat="1" ht="12" customHeight="1" x14ac:dyDescent="0.25">
      <c r="A21" s="14"/>
      <c r="B21" s="68" t="s">
        <v>5</v>
      </c>
      <c r="C21" s="69">
        <f t="shared" ref="C21:C23" si="0">K13</f>
        <v>0</v>
      </c>
      <c r="D21" s="70" t="s">
        <v>2</v>
      </c>
      <c r="E21" s="71">
        <v>25</v>
      </c>
      <c r="F21" s="72" t="s">
        <v>2</v>
      </c>
      <c r="G21" s="21">
        <f>VLOOKUP($C$8,$B$37:$G$40,3,FALSE)</f>
        <v>56.49</v>
      </c>
      <c r="H21" s="20" t="s">
        <v>3</v>
      </c>
      <c r="I21" s="23">
        <f>G21*C21*E21</f>
        <v>0</v>
      </c>
      <c r="L21" s="31"/>
    </row>
    <row r="22" spans="1:14" s="6" customFormat="1" ht="12" customHeight="1" x14ac:dyDescent="0.25">
      <c r="A22" s="14"/>
      <c r="B22" s="68" t="s">
        <v>6</v>
      </c>
      <c r="C22" s="69">
        <f t="shared" si="0"/>
        <v>0</v>
      </c>
      <c r="D22" s="70" t="s">
        <v>2</v>
      </c>
      <c r="E22" s="71">
        <v>25</v>
      </c>
      <c r="F22" s="72" t="s">
        <v>2</v>
      </c>
      <c r="G22" s="21">
        <f>VLOOKUP($C$8,$B$37:$G$40,3,FALSE)</f>
        <v>56.49</v>
      </c>
      <c r="H22" s="20" t="s">
        <v>3</v>
      </c>
      <c r="I22" s="23">
        <f>G22*C22*E22</f>
        <v>0</v>
      </c>
      <c r="L22" s="31"/>
      <c r="N22" s="7"/>
    </row>
    <row r="23" spans="1:14" s="6" customFormat="1" ht="12" customHeight="1" x14ac:dyDescent="0.25">
      <c r="A23" s="14"/>
      <c r="B23" s="68" t="s">
        <v>7</v>
      </c>
      <c r="C23" s="69">
        <f t="shared" si="0"/>
        <v>0</v>
      </c>
      <c r="D23" s="70" t="s">
        <v>2</v>
      </c>
      <c r="E23" s="71">
        <v>25</v>
      </c>
      <c r="F23" s="72" t="s">
        <v>2</v>
      </c>
      <c r="G23" s="21">
        <f>VLOOKUP($C$8,$B$37:$G$40,3,FALSE)</f>
        <v>56.49</v>
      </c>
      <c r="H23" s="20" t="s">
        <v>3</v>
      </c>
      <c r="I23" s="38">
        <f>G23*C23*E23</f>
        <v>0</v>
      </c>
      <c r="L23" s="31"/>
    </row>
    <row r="24" spans="1:14" s="6" customFormat="1" ht="13.5" customHeight="1" x14ac:dyDescent="0.25">
      <c r="A24" s="14"/>
      <c r="B24" s="90" t="s">
        <v>55</v>
      </c>
      <c r="C24" s="90"/>
      <c r="D24" s="90"/>
      <c r="E24" s="90"/>
      <c r="F24" s="73"/>
      <c r="G24" s="73"/>
      <c r="H24" s="37" t="s">
        <v>22</v>
      </c>
      <c r="I24" s="39">
        <f>SUM(I20:I23)</f>
        <v>3530.625</v>
      </c>
      <c r="L24" s="31"/>
      <c r="M24" s="32"/>
    </row>
    <row r="25" spans="1:14" s="6" customFormat="1" ht="14.1" customHeight="1" x14ac:dyDescent="0.25">
      <c r="A25" s="14"/>
      <c r="B25" s="15"/>
      <c r="C25" s="15"/>
      <c r="D25" s="14"/>
      <c r="E25" s="14"/>
      <c r="F25" s="14"/>
      <c r="G25" s="14"/>
      <c r="H25" s="37" t="s">
        <v>23</v>
      </c>
      <c r="I25" s="42">
        <f>I24*0.172</f>
        <v>607.26749999999993</v>
      </c>
      <c r="L25" s="31"/>
    </row>
    <row r="26" spans="1:14" s="6" customFormat="1" ht="14.1" customHeight="1" x14ac:dyDescent="0.25">
      <c r="A26" s="14"/>
      <c r="B26" s="15"/>
      <c r="C26" s="15"/>
      <c r="D26" s="14"/>
      <c r="E26" s="14"/>
      <c r="F26" s="14"/>
      <c r="G26" s="14"/>
      <c r="H26" s="40" t="s">
        <v>18</v>
      </c>
      <c r="I26" s="41">
        <f>SUM(I24:I25)</f>
        <v>4137.8924999999999</v>
      </c>
    </row>
    <row r="27" spans="1:14" s="6" customFormat="1" ht="14.25" customHeight="1" x14ac:dyDescent="0.25">
      <c r="A27" s="14"/>
      <c r="B27" s="15"/>
      <c r="C27" s="15"/>
      <c r="D27" s="14"/>
      <c r="E27" s="14"/>
      <c r="F27" s="14"/>
      <c r="G27" s="14"/>
      <c r="H27" s="14"/>
      <c r="I27" s="14"/>
      <c r="J27" s="29"/>
      <c r="K27" s="30"/>
    </row>
    <row r="28" spans="1:14" s="6" customFormat="1" ht="14.25" customHeight="1" x14ac:dyDescent="0.25">
      <c r="A28" s="24" t="s">
        <v>15</v>
      </c>
      <c r="B28" s="15"/>
      <c r="C28" s="15"/>
      <c r="D28" s="14"/>
      <c r="E28" s="14"/>
      <c r="F28" s="14"/>
      <c r="G28" s="14"/>
      <c r="H28" s="14"/>
      <c r="I28" s="14"/>
      <c r="J28" s="14"/>
      <c r="K28" s="14"/>
    </row>
    <row r="29" spans="1:14" s="64" customFormat="1" ht="15" customHeight="1" x14ac:dyDescent="0.25">
      <c r="A29" s="91" t="s">
        <v>35</v>
      </c>
      <c r="B29" s="91"/>
      <c r="C29" s="91"/>
      <c r="D29" s="91"/>
      <c r="E29" s="91"/>
      <c r="F29" s="91"/>
      <c r="G29" s="91"/>
      <c r="H29" s="91"/>
      <c r="I29" s="91"/>
      <c r="J29" s="91"/>
      <c r="K29" s="91"/>
    </row>
    <row r="30" spans="1:14" s="64" customFormat="1" ht="41.25" customHeight="1" x14ac:dyDescent="0.25">
      <c r="A30" s="17"/>
      <c r="B30" s="89" t="s">
        <v>30</v>
      </c>
      <c r="C30" s="89"/>
      <c r="D30" s="89"/>
      <c r="E30" s="89"/>
      <c r="F30" s="89"/>
      <c r="G30" s="89"/>
      <c r="H30" s="89"/>
      <c r="I30" s="89"/>
      <c r="J30" s="89"/>
      <c r="K30" s="89"/>
    </row>
    <row r="31" spans="1:14" s="64" customFormat="1" ht="38.25" customHeight="1" x14ac:dyDescent="0.25">
      <c r="A31" s="17"/>
      <c r="B31" s="89" t="s">
        <v>51</v>
      </c>
      <c r="C31" s="89"/>
      <c r="D31" s="89"/>
      <c r="E31" s="89"/>
      <c r="F31" s="89"/>
      <c r="G31" s="89"/>
      <c r="H31" s="89"/>
      <c r="I31" s="89"/>
      <c r="J31" s="89"/>
      <c r="K31" s="89"/>
      <c r="L31" s="65"/>
    </row>
    <row r="32" spans="1:14" s="64" customFormat="1" ht="37.5" customHeight="1" x14ac:dyDescent="0.25">
      <c r="A32" s="17"/>
      <c r="B32" s="89" t="s">
        <v>52</v>
      </c>
      <c r="C32" s="89"/>
      <c r="D32" s="89"/>
      <c r="E32" s="89"/>
      <c r="F32" s="89"/>
      <c r="G32" s="89"/>
      <c r="H32" s="89"/>
      <c r="I32" s="89"/>
      <c r="J32" s="89"/>
      <c r="K32" s="89"/>
      <c r="L32" s="65"/>
    </row>
    <row r="33" spans="1:21" s="64" customFormat="1" ht="30.75" customHeight="1" x14ac:dyDescent="0.25">
      <c r="A33" s="56"/>
      <c r="B33" s="89" t="s">
        <v>19</v>
      </c>
      <c r="C33" s="89"/>
      <c r="D33" s="89"/>
      <c r="E33" s="89"/>
      <c r="F33" s="89"/>
      <c r="G33" s="89"/>
      <c r="H33" s="89"/>
      <c r="I33" s="89"/>
      <c r="J33" s="89"/>
      <c r="K33" s="89"/>
      <c r="L33" s="28"/>
    </row>
    <row r="34" spans="1:21" s="64" customFormat="1" ht="27" customHeight="1" x14ac:dyDescent="0.25">
      <c r="A34" s="89" t="s">
        <v>42</v>
      </c>
      <c r="B34" s="89"/>
      <c r="C34" s="89"/>
      <c r="D34" s="89"/>
      <c r="E34" s="89"/>
      <c r="F34" s="89"/>
      <c r="G34" s="89"/>
      <c r="H34" s="89"/>
      <c r="I34" s="89"/>
      <c r="J34" s="89"/>
      <c r="K34" s="89"/>
    </row>
    <row r="35" spans="1:21" s="64" customFormat="1" ht="63" customHeight="1" x14ac:dyDescent="0.25">
      <c r="A35" s="89" t="s">
        <v>49</v>
      </c>
      <c r="B35" s="89"/>
      <c r="C35" s="89"/>
      <c r="D35" s="89"/>
      <c r="E35" s="89"/>
      <c r="F35" s="89"/>
      <c r="G35" s="89"/>
      <c r="H35" s="89"/>
      <c r="I35" s="89"/>
      <c r="J35" s="89"/>
      <c r="K35" s="89"/>
    </row>
    <row r="36" spans="1:21" s="6" customFormat="1" ht="24.75" customHeight="1" x14ac:dyDescent="0.25">
      <c r="B36" s="100" t="s">
        <v>46</v>
      </c>
      <c r="C36" s="100"/>
      <c r="D36" s="92" t="s">
        <v>48</v>
      </c>
      <c r="E36" s="92"/>
      <c r="F36" s="92"/>
      <c r="G36" s="92"/>
      <c r="N36" s="67"/>
    </row>
    <row r="37" spans="1:21" s="6" customFormat="1" ht="12" customHeight="1" x14ac:dyDescent="0.25">
      <c r="B37" s="87" t="s">
        <v>10</v>
      </c>
      <c r="C37" s="87"/>
      <c r="D37" s="86">
        <v>56.49</v>
      </c>
      <c r="E37" s="86"/>
      <c r="F37" s="86"/>
      <c r="G37" s="86"/>
      <c r="N37" s="67"/>
    </row>
    <row r="38" spans="1:21" s="6" customFormat="1" ht="12" customHeight="1" x14ac:dyDescent="0.25">
      <c r="B38" s="87" t="s">
        <v>11</v>
      </c>
      <c r="C38" s="87"/>
      <c r="D38" s="86">
        <v>25.47</v>
      </c>
      <c r="E38" s="86"/>
      <c r="F38" s="86"/>
      <c r="G38" s="86"/>
      <c r="N38" s="67"/>
    </row>
    <row r="39" spans="1:21" s="6" customFormat="1" ht="12" customHeight="1" x14ac:dyDescent="0.25">
      <c r="B39" s="87" t="s">
        <v>12</v>
      </c>
      <c r="C39" s="87"/>
      <c r="D39" s="86">
        <v>38.770000000000003</v>
      </c>
      <c r="E39" s="86"/>
      <c r="F39" s="86"/>
      <c r="G39" s="86"/>
      <c r="N39" s="67"/>
    </row>
    <row r="40" spans="1:21" s="6" customFormat="1" ht="12" customHeight="1" x14ac:dyDescent="0.25">
      <c r="B40" s="87" t="s">
        <v>13</v>
      </c>
      <c r="C40" s="87"/>
      <c r="D40" s="86">
        <v>36.090000000000003</v>
      </c>
      <c r="E40" s="86"/>
      <c r="F40" s="86"/>
      <c r="G40" s="86"/>
    </row>
    <row r="41" spans="1:21" s="6" customFormat="1" ht="6" customHeight="1" x14ac:dyDescent="0.25">
      <c r="B41" s="55"/>
      <c r="C41" s="55"/>
      <c r="D41" s="28"/>
      <c r="E41" s="66"/>
      <c r="F41" s="66"/>
      <c r="G41" s="66"/>
    </row>
    <row r="42" spans="1:21" s="5" customFormat="1" x14ac:dyDescent="0.25">
      <c r="A42"/>
      <c r="B42" s="3"/>
      <c r="C42" s="3"/>
      <c r="D42" s="4"/>
      <c r="E42" s="3"/>
      <c r="F42" s="3"/>
      <c r="G42" s="3"/>
      <c r="H42" s="4"/>
      <c r="I42" s="3"/>
      <c r="J42" s="3"/>
      <c r="K42" s="3"/>
      <c r="L42" s="33"/>
      <c r="M42" s="6"/>
      <c r="N42" s="6"/>
      <c r="O42" s="6"/>
      <c r="P42" s="6"/>
      <c r="Q42" s="6"/>
      <c r="R42" s="6"/>
      <c r="S42" s="6"/>
      <c r="T42" s="6"/>
      <c r="U42" s="6"/>
    </row>
    <row r="43" spans="1:21" s="5" customFormat="1" x14ac:dyDescent="0.25">
      <c r="A43"/>
      <c r="B43" s="3"/>
      <c r="C43" s="3"/>
      <c r="D43" s="4"/>
      <c r="E43" s="3"/>
      <c r="F43" s="3"/>
      <c r="G43" s="3"/>
      <c r="H43" s="4"/>
      <c r="I43" s="3"/>
      <c r="J43" s="3"/>
      <c r="K43" s="3"/>
      <c r="L43" s="33"/>
    </row>
    <row r="44" spans="1:21" s="5" customFormat="1" x14ac:dyDescent="0.25">
      <c r="A44"/>
      <c r="B44" s="3"/>
      <c r="C44" s="3"/>
      <c r="D44" s="4"/>
      <c r="E44" s="3"/>
      <c r="F44" s="3"/>
      <c r="G44" s="3"/>
      <c r="H44" s="4"/>
      <c r="I44" s="3"/>
      <c r="J44" s="3"/>
      <c r="K44" s="3"/>
      <c r="L44" s="33"/>
    </row>
    <row r="45" spans="1:21" s="5" customFormat="1" x14ac:dyDescent="0.25">
      <c r="A45"/>
      <c r="B45" s="3"/>
      <c r="C45" s="3"/>
      <c r="D45" s="4"/>
      <c r="E45" s="3"/>
      <c r="F45" s="3"/>
      <c r="G45" s="3"/>
      <c r="H45" s="4"/>
      <c r="I45" s="3"/>
      <c r="J45" s="3"/>
      <c r="K45" s="3"/>
      <c r="L45" s="33"/>
    </row>
    <row r="46" spans="1:21" s="5" customFormat="1" x14ac:dyDescent="0.25">
      <c r="A46"/>
      <c r="B46" s="3"/>
      <c r="C46" s="3"/>
      <c r="D46" s="4"/>
      <c r="E46" s="3"/>
      <c r="F46" s="3"/>
      <c r="G46" s="3"/>
      <c r="H46" s="4"/>
      <c r="I46" s="3"/>
      <c r="J46" s="3"/>
      <c r="K46" s="3"/>
      <c r="L46" s="33"/>
    </row>
    <row r="47" spans="1:21" s="5" customFormat="1" x14ac:dyDescent="0.25">
      <c r="A47"/>
      <c r="B47" s="3"/>
      <c r="C47" s="3"/>
      <c r="D47" s="4"/>
      <c r="E47" s="3"/>
      <c r="F47" s="3"/>
      <c r="G47" s="3"/>
      <c r="H47" s="4"/>
      <c r="I47" s="3"/>
      <c r="J47" s="3"/>
      <c r="K47" s="3"/>
      <c r="L47" s="33"/>
    </row>
    <row r="48" spans="1:21" s="5" customFormat="1" x14ac:dyDescent="0.25">
      <c r="A48"/>
      <c r="B48" s="3"/>
      <c r="C48" s="3"/>
      <c r="D48" s="4"/>
      <c r="E48" s="3"/>
      <c r="F48" s="3"/>
      <c r="G48" s="3"/>
      <c r="H48" s="4"/>
      <c r="I48" s="3"/>
      <c r="J48" s="3"/>
      <c r="K48" s="3"/>
      <c r="L48" s="33"/>
    </row>
    <row r="49" spans="1:12" s="5" customFormat="1" x14ac:dyDescent="0.25">
      <c r="A49"/>
      <c r="B49" s="3"/>
      <c r="C49" s="3"/>
      <c r="D49" s="4"/>
      <c r="E49" s="3"/>
      <c r="F49" s="3"/>
      <c r="G49" s="3"/>
      <c r="H49" s="4"/>
      <c r="I49" s="3"/>
      <c r="J49" s="3"/>
      <c r="K49" s="3"/>
      <c r="L49" s="33"/>
    </row>
    <row r="50" spans="1:12" s="5" customFormat="1" x14ac:dyDescent="0.25">
      <c r="A50"/>
      <c r="B50" s="3"/>
      <c r="C50" s="3"/>
      <c r="D50" s="4"/>
      <c r="E50" s="3"/>
      <c r="F50" s="3"/>
      <c r="G50" s="3"/>
      <c r="H50" s="4"/>
      <c r="I50" s="3"/>
      <c r="J50" s="3"/>
      <c r="K50" s="3"/>
      <c r="L50" s="33"/>
    </row>
    <row r="51" spans="1:12" s="5" customFormat="1" x14ac:dyDescent="0.25">
      <c r="A51"/>
      <c r="B51" s="3"/>
      <c r="C51" s="3"/>
      <c r="D51" s="4"/>
      <c r="E51" s="3"/>
      <c r="F51" s="3"/>
      <c r="G51" s="3"/>
      <c r="H51" s="4"/>
      <c r="I51" s="3"/>
      <c r="J51" s="3"/>
      <c r="K51" s="3"/>
      <c r="L51" s="33"/>
    </row>
    <row r="52" spans="1:12" s="5" customFormat="1" x14ac:dyDescent="0.25">
      <c r="A52"/>
      <c r="B52" s="3"/>
      <c r="C52" s="3"/>
      <c r="D52" s="4"/>
      <c r="E52" s="3"/>
      <c r="F52" s="3"/>
      <c r="G52" s="3"/>
      <c r="H52" s="4"/>
      <c r="I52" s="3"/>
      <c r="J52" s="3"/>
      <c r="K52" s="3"/>
      <c r="L52" s="33"/>
    </row>
    <row r="53" spans="1:12" s="5" customFormat="1" x14ac:dyDescent="0.25">
      <c r="A53"/>
      <c r="B53" s="3"/>
      <c r="C53" s="3"/>
      <c r="D53" s="4"/>
      <c r="E53" s="3"/>
      <c r="F53" s="3"/>
      <c r="G53" s="3"/>
      <c r="H53" s="4"/>
      <c r="I53" s="3"/>
      <c r="J53" s="3"/>
      <c r="K53" s="3"/>
      <c r="L53" s="33"/>
    </row>
    <row r="54" spans="1:12" s="5" customFormat="1" x14ac:dyDescent="0.25">
      <c r="A54"/>
      <c r="B54" s="3"/>
      <c r="C54" s="3"/>
      <c r="D54" s="4"/>
      <c r="E54" s="1"/>
      <c r="F54" s="1"/>
      <c r="G54" s="1"/>
      <c r="I54" s="1"/>
      <c r="J54" s="1"/>
      <c r="K54" s="1"/>
      <c r="L54" s="33"/>
    </row>
    <row r="55" spans="1:12" s="5" customFormat="1" x14ac:dyDescent="0.25">
      <c r="A55"/>
      <c r="B55" s="3"/>
      <c r="C55" s="3"/>
      <c r="D55" s="4"/>
      <c r="E55" s="1"/>
      <c r="F55" s="1"/>
      <c r="G55" s="1"/>
      <c r="I55" s="1"/>
      <c r="J55" s="1"/>
      <c r="K55" s="1"/>
      <c r="L55" s="33"/>
    </row>
    <row r="56" spans="1:12" s="5" customFormat="1" x14ac:dyDescent="0.25">
      <c r="A56"/>
      <c r="B56" s="3"/>
      <c r="C56" s="3"/>
      <c r="D56" s="4"/>
      <c r="E56" s="1"/>
      <c r="F56" s="1"/>
      <c r="G56" s="1"/>
      <c r="I56" s="1"/>
      <c r="J56" s="1"/>
      <c r="K56" s="1"/>
      <c r="L56" s="33"/>
    </row>
    <row r="57" spans="1:12" s="5" customFormat="1" x14ac:dyDescent="0.25">
      <c r="A57"/>
      <c r="B57" s="3"/>
      <c r="C57" s="3"/>
      <c r="D57" s="4"/>
      <c r="E57" s="1"/>
      <c r="F57" s="1"/>
      <c r="G57" s="1"/>
      <c r="I57" s="1"/>
      <c r="J57" s="1"/>
      <c r="K57" s="1"/>
      <c r="L57" s="33"/>
    </row>
    <row r="58" spans="1:12" s="5" customFormat="1" x14ac:dyDescent="0.25">
      <c r="A58"/>
      <c r="B58" s="3"/>
      <c r="C58" s="3"/>
      <c r="D58" s="4"/>
      <c r="E58" s="1"/>
      <c r="F58" s="1"/>
      <c r="G58" s="1"/>
      <c r="I58" s="1"/>
      <c r="J58" s="1"/>
      <c r="K58" s="1"/>
      <c r="L58" s="33"/>
    </row>
    <row r="59" spans="1:12" s="5" customFormat="1" x14ac:dyDescent="0.25">
      <c r="A59"/>
      <c r="B59" s="3"/>
      <c r="C59" s="3"/>
      <c r="D59" s="4"/>
      <c r="E59" s="1"/>
      <c r="F59" s="1"/>
      <c r="G59" s="1"/>
      <c r="I59" s="1"/>
      <c r="J59" s="1"/>
      <c r="K59" s="1"/>
      <c r="L59" s="33"/>
    </row>
  </sheetData>
  <mergeCells count="30">
    <mergeCell ref="A35:K35"/>
    <mergeCell ref="A34:K34"/>
    <mergeCell ref="B36:C36"/>
    <mergeCell ref="B37:C37"/>
    <mergeCell ref="B1:K1"/>
    <mergeCell ref="B2:K2"/>
    <mergeCell ref="A4:K4"/>
    <mergeCell ref="A5:K5"/>
    <mergeCell ref="B17:K17"/>
    <mergeCell ref="B11:D11"/>
    <mergeCell ref="B12:D12"/>
    <mergeCell ref="B13:D13"/>
    <mergeCell ref="B14:D14"/>
    <mergeCell ref="B15:D15"/>
    <mergeCell ref="D39:G39"/>
    <mergeCell ref="D40:G40"/>
    <mergeCell ref="B38:C38"/>
    <mergeCell ref="C8:E8"/>
    <mergeCell ref="B33:K33"/>
    <mergeCell ref="B18:K18"/>
    <mergeCell ref="B32:K32"/>
    <mergeCell ref="B24:E24"/>
    <mergeCell ref="A29:K29"/>
    <mergeCell ref="B30:K30"/>
    <mergeCell ref="B31:K31"/>
    <mergeCell ref="D36:G36"/>
    <mergeCell ref="D37:G37"/>
    <mergeCell ref="D38:G38"/>
    <mergeCell ref="B39:C39"/>
    <mergeCell ref="B40:C40"/>
  </mergeCells>
  <phoneticPr fontId="3" type="noConversion"/>
  <dataValidations count="1">
    <dataValidation type="list" allowBlank="1" showInputMessage="1" showErrorMessage="1" sqref="C8:E8" xr:uid="{BF30B341-B5A9-4E11-AB9B-FC0A2A62D0D8}">
      <formula1>$B$37:$B$40</formula1>
    </dataValidation>
  </dataValidations>
  <printOptions horizontalCentered="1"/>
  <pageMargins left="0.25" right="0.25" top="0.75" bottom="0.75" header="0.3" footer="0.3"/>
  <pageSetup scale="97"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1C1E-000C-4EC7-9C03-05BBA69DF27B}">
  <sheetPr>
    <pageSetUpPr fitToPage="1"/>
  </sheetPr>
  <dimension ref="A1:U59"/>
  <sheetViews>
    <sheetView showGridLines="0" tabSelected="1" zoomScaleNormal="100" workbookViewId="0">
      <selection activeCell="N21" sqref="N21"/>
    </sheetView>
  </sheetViews>
  <sheetFormatPr defaultColWidth="8.85546875" defaultRowHeight="15" x14ac:dyDescent="0.25"/>
  <cols>
    <col min="1" max="1" width="2.42578125" customWidth="1"/>
    <col min="2" max="2" width="11.5703125" style="1" customWidth="1"/>
    <col min="3" max="3" width="14.28515625" style="1" customWidth="1"/>
    <col min="4" max="4" width="2.28515625" style="5" customWidth="1"/>
    <col min="5" max="5" width="12.140625" style="1" customWidth="1"/>
    <col min="6" max="6" width="2.28515625" style="1" customWidth="1"/>
    <col min="7" max="7" width="13.28515625" style="1" customWidth="1"/>
    <col min="8" max="8" width="2.28515625" style="5" customWidth="1"/>
    <col min="9" max="9" width="15.5703125" style="1" customWidth="1"/>
    <col min="10" max="10" width="2.28515625" style="1" customWidth="1"/>
    <col min="11" max="11" width="15.42578125" style="1" customWidth="1"/>
    <col min="12" max="12" width="9.42578125" style="34" customWidth="1"/>
    <col min="13" max="13" width="8.85546875" customWidth="1"/>
  </cols>
  <sheetData>
    <row r="1" spans="1:11" s="6" customFormat="1" ht="19.5" customHeight="1" x14ac:dyDescent="0.3">
      <c r="B1" s="84" t="s">
        <v>53</v>
      </c>
      <c r="C1" s="84"/>
      <c r="D1" s="84"/>
      <c r="E1" s="84"/>
      <c r="F1" s="84"/>
      <c r="G1" s="84"/>
      <c r="H1" s="84"/>
      <c r="I1" s="84"/>
      <c r="J1" s="84"/>
      <c r="K1" s="84"/>
    </row>
    <row r="2" spans="1:11" s="6" customFormat="1" ht="14.25" customHeight="1" x14ac:dyDescent="0.25">
      <c r="A2" s="9"/>
      <c r="B2" s="85" t="s">
        <v>14</v>
      </c>
      <c r="C2" s="85"/>
      <c r="D2" s="85"/>
      <c r="E2" s="85"/>
      <c r="F2" s="85"/>
      <c r="G2" s="85"/>
      <c r="H2" s="85"/>
      <c r="I2" s="85"/>
      <c r="J2" s="85"/>
      <c r="K2" s="85"/>
    </row>
    <row r="3" spans="1:11" s="6" customFormat="1" ht="20.45" customHeight="1" x14ac:dyDescent="0.25">
      <c r="A3" s="10"/>
      <c r="B3" s="11"/>
      <c r="C3" s="12"/>
      <c r="D3" s="13"/>
      <c r="E3" s="12"/>
      <c r="F3" s="12"/>
      <c r="G3" s="12"/>
      <c r="H3" s="13"/>
      <c r="I3" s="12"/>
      <c r="J3" s="12"/>
      <c r="K3" s="12"/>
    </row>
    <row r="4" spans="1:11" s="6" customFormat="1" ht="15" customHeight="1" x14ac:dyDescent="0.25">
      <c r="A4" s="93" t="s">
        <v>50</v>
      </c>
      <c r="B4" s="93"/>
      <c r="C4" s="93"/>
      <c r="D4" s="93"/>
      <c r="E4" s="93"/>
      <c r="F4" s="93"/>
      <c r="G4" s="93"/>
      <c r="H4" s="93"/>
      <c r="I4" s="93"/>
      <c r="J4" s="93"/>
      <c r="K4" s="93"/>
    </row>
    <row r="5" spans="1:11" s="6" customFormat="1" ht="12.75" customHeight="1" x14ac:dyDescent="0.25">
      <c r="A5" s="94" t="s">
        <v>47</v>
      </c>
      <c r="B5" s="94"/>
      <c r="C5" s="94"/>
      <c r="D5" s="94"/>
      <c r="E5" s="94"/>
      <c r="F5" s="94"/>
      <c r="G5" s="94"/>
      <c r="H5" s="94"/>
      <c r="I5" s="94"/>
      <c r="J5" s="94"/>
      <c r="K5" s="94"/>
    </row>
    <row r="6" spans="1:11" s="6" customFormat="1" ht="12.75" customHeight="1" x14ac:dyDescent="0.25">
      <c r="A6" s="44"/>
      <c r="B6" s="44"/>
      <c r="C6" s="44"/>
      <c r="D6" s="44"/>
      <c r="E6" s="44"/>
      <c r="F6" s="44"/>
      <c r="G6" s="44"/>
      <c r="H6" s="44"/>
      <c r="I6" s="44"/>
      <c r="J6" s="44"/>
      <c r="K6" s="44"/>
    </row>
    <row r="7" spans="1:11" s="6" customFormat="1" ht="12" customHeight="1" x14ac:dyDescent="0.25">
      <c r="A7" s="16"/>
      <c r="B7" s="16"/>
      <c r="C7" s="16"/>
      <c r="D7" s="16"/>
      <c r="E7" s="16"/>
      <c r="F7" s="16"/>
      <c r="G7" s="16"/>
      <c r="H7" s="16"/>
      <c r="I7" s="16"/>
      <c r="J7" s="16"/>
      <c r="K7" s="16"/>
    </row>
    <row r="8" spans="1:11" s="6" customFormat="1" ht="12" customHeight="1" x14ac:dyDescent="0.25">
      <c r="A8" s="16"/>
      <c r="B8" s="35" t="s">
        <v>24</v>
      </c>
      <c r="C8" s="88" t="s">
        <v>10</v>
      </c>
      <c r="D8" s="88"/>
      <c r="E8" s="88"/>
      <c r="F8" s="16"/>
      <c r="G8" s="16"/>
      <c r="H8" s="16"/>
      <c r="I8" s="16"/>
      <c r="J8" s="16"/>
      <c r="K8" s="16"/>
    </row>
    <row r="9" spans="1:11" s="6" customFormat="1" ht="12" customHeight="1" x14ac:dyDescent="0.25">
      <c r="A9" s="16"/>
      <c r="B9" s="16"/>
      <c r="C9" s="16"/>
      <c r="D9" s="16"/>
      <c r="E9" s="16"/>
      <c r="F9" s="16"/>
      <c r="G9" s="16"/>
      <c r="H9" s="16"/>
      <c r="I9" s="16"/>
      <c r="J9" s="16"/>
      <c r="K9" s="16"/>
    </row>
    <row r="10" spans="1:11" s="27" customFormat="1" ht="15" customHeight="1" x14ac:dyDescent="0.2">
      <c r="A10" s="8"/>
      <c r="B10" s="61" t="s">
        <v>44</v>
      </c>
      <c r="C10" s="36"/>
      <c r="D10" s="36"/>
      <c r="E10" s="36"/>
      <c r="F10" s="36"/>
      <c r="G10" s="36"/>
      <c r="H10" s="36"/>
      <c r="I10" s="36"/>
      <c r="J10" s="36"/>
      <c r="K10" s="36"/>
    </row>
    <row r="11" spans="1:11" s="6" customFormat="1" ht="25.5" customHeight="1" x14ac:dyDescent="0.25">
      <c r="A11" s="14"/>
      <c r="B11" s="96" t="s">
        <v>8</v>
      </c>
      <c r="C11" s="96"/>
      <c r="D11" s="96"/>
      <c r="E11" s="18" t="s">
        <v>29</v>
      </c>
      <c r="F11" s="19"/>
      <c r="G11" s="18" t="s">
        <v>21</v>
      </c>
      <c r="H11" s="19"/>
      <c r="I11" s="18" t="s">
        <v>20</v>
      </c>
      <c r="J11" s="18"/>
      <c r="K11" s="18" t="s">
        <v>34</v>
      </c>
    </row>
    <row r="12" spans="1:11" s="6" customFormat="1" ht="12" customHeight="1" x14ac:dyDescent="0.25">
      <c r="A12" s="14"/>
      <c r="B12" s="97" t="s">
        <v>31</v>
      </c>
      <c r="C12" s="98"/>
      <c r="D12" s="99"/>
      <c r="E12" s="74">
        <v>1</v>
      </c>
      <c r="F12" s="20" t="s">
        <v>2</v>
      </c>
      <c r="G12" s="75">
        <v>1</v>
      </c>
      <c r="H12" s="20" t="s">
        <v>2</v>
      </c>
      <c r="I12" s="22">
        <v>2.5</v>
      </c>
      <c r="J12" s="20" t="s">
        <v>3</v>
      </c>
      <c r="K12" s="25">
        <f>E12*G12*I12</f>
        <v>2.5</v>
      </c>
    </row>
    <row r="13" spans="1:11" s="6" customFormat="1" ht="12" customHeight="1" x14ac:dyDescent="0.25">
      <c r="A13" s="14"/>
      <c r="B13" s="97" t="s">
        <v>32</v>
      </c>
      <c r="C13" s="98"/>
      <c r="D13" s="99"/>
      <c r="E13" s="74"/>
      <c r="F13" s="20" t="s">
        <v>2</v>
      </c>
      <c r="G13" s="75"/>
      <c r="H13" s="20" t="s">
        <v>2</v>
      </c>
      <c r="I13" s="22">
        <v>2.1</v>
      </c>
      <c r="J13" s="20" t="s">
        <v>3</v>
      </c>
      <c r="K13" s="25">
        <f>E13*G13*I13</f>
        <v>0</v>
      </c>
    </row>
    <row r="14" spans="1:11" s="6" customFormat="1" ht="12" customHeight="1" x14ac:dyDescent="0.25">
      <c r="A14" s="14"/>
      <c r="B14" s="97" t="s">
        <v>33</v>
      </c>
      <c r="C14" s="98"/>
      <c r="D14" s="99"/>
      <c r="E14" s="74"/>
      <c r="F14" s="20" t="s">
        <v>2</v>
      </c>
      <c r="G14" s="75"/>
      <c r="H14" s="20" t="s">
        <v>2</v>
      </c>
      <c r="I14" s="22">
        <v>1.8</v>
      </c>
      <c r="J14" s="20" t="s">
        <v>3</v>
      </c>
      <c r="K14" s="25">
        <f>E14*G14*I14</f>
        <v>0</v>
      </c>
    </row>
    <row r="15" spans="1:11" s="6" customFormat="1" ht="12" customHeight="1" x14ac:dyDescent="0.25">
      <c r="A15" s="14"/>
      <c r="B15" s="97" t="s">
        <v>16</v>
      </c>
      <c r="C15" s="98"/>
      <c r="D15" s="99"/>
      <c r="E15" s="74"/>
      <c r="F15" s="20" t="s">
        <v>2</v>
      </c>
      <c r="G15" s="75"/>
      <c r="H15" s="20" t="s">
        <v>2</v>
      </c>
      <c r="I15" s="22">
        <v>1.6</v>
      </c>
      <c r="J15" s="20" t="s">
        <v>3</v>
      </c>
      <c r="K15" s="26">
        <f>E15*G15*I15</f>
        <v>0</v>
      </c>
    </row>
    <row r="16" spans="1:11" s="6" customFormat="1" ht="13.5" customHeight="1" x14ac:dyDescent="0.25">
      <c r="A16" s="14"/>
      <c r="B16" s="63"/>
      <c r="C16" s="63"/>
      <c r="D16" s="63"/>
      <c r="E16" s="63"/>
      <c r="F16" s="63"/>
      <c r="G16" s="63"/>
      <c r="H16" s="63"/>
      <c r="I16" s="63"/>
      <c r="J16" s="40" t="s">
        <v>39</v>
      </c>
      <c r="K16" s="62">
        <f>SUM(K12:K15)</f>
        <v>2.5</v>
      </c>
    </row>
    <row r="17" spans="1:14" s="6" customFormat="1" ht="14.45" customHeight="1" x14ac:dyDescent="0.25">
      <c r="A17" s="14"/>
      <c r="B17" s="95"/>
      <c r="C17" s="95"/>
      <c r="D17" s="95"/>
      <c r="E17" s="95"/>
      <c r="F17" s="95"/>
      <c r="G17" s="95"/>
      <c r="H17" s="95"/>
      <c r="I17" s="95"/>
      <c r="J17" s="95"/>
      <c r="K17" s="95"/>
    </row>
    <row r="18" spans="1:14" s="6" customFormat="1" ht="12" customHeight="1" x14ac:dyDescent="0.25">
      <c r="A18" s="16"/>
      <c r="B18" s="89" t="s">
        <v>43</v>
      </c>
      <c r="C18" s="89"/>
      <c r="D18" s="89"/>
      <c r="E18" s="89"/>
      <c r="F18" s="89"/>
      <c r="G18" s="89"/>
      <c r="H18" s="89"/>
      <c r="I18" s="89"/>
      <c r="J18" s="89"/>
      <c r="K18" s="89"/>
    </row>
    <row r="19" spans="1:14" s="6" customFormat="1" ht="25.5" customHeight="1" x14ac:dyDescent="0.25">
      <c r="A19" s="14"/>
      <c r="B19" s="18" t="s">
        <v>25</v>
      </c>
      <c r="C19" s="18" t="s">
        <v>41</v>
      </c>
      <c r="D19" s="19"/>
      <c r="E19" s="18" t="s">
        <v>40</v>
      </c>
      <c r="F19" s="19"/>
      <c r="G19" s="18" t="s">
        <v>45</v>
      </c>
      <c r="H19" s="19"/>
      <c r="I19" s="19" t="s">
        <v>9</v>
      </c>
      <c r="L19" s="31"/>
    </row>
    <row r="20" spans="1:14" s="6" customFormat="1" ht="12" customHeight="1" x14ac:dyDescent="0.25">
      <c r="A20" s="14"/>
      <c r="B20" s="68" t="s">
        <v>4</v>
      </c>
      <c r="C20" s="69">
        <f>K12</f>
        <v>2.5</v>
      </c>
      <c r="D20" s="70" t="s">
        <v>2</v>
      </c>
      <c r="E20" s="71">
        <v>25</v>
      </c>
      <c r="F20" s="72" t="s">
        <v>2</v>
      </c>
      <c r="G20" s="21">
        <f>VLOOKUP($C$8,$B$37:$G$40,3,FALSE)</f>
        <v>56.87</v>
      </c>
      <c r="H20" s="20" t="s">
        <v>3</v>
      </c>
      <c r="I20" s="23">
        <f>G20*C20*E20</f>
        <v>3554.3749999999995</v>
      </c>
      <c r="L20" s="31"/>
    </row>
    <row r="21" spans="1:14" s="6" customFormat="1" ht="12" customHeight="1" x14ac:dyDescent="0.25">
      <c r="A21" s="14"/>
      <c r="B21" s="68" t="s">
        <v>5</v>
      </c>
      <c r="C21" s="69">
        <f t="shared" ref="C21:C23" si="0">K13</f>
        <v>0</v>
      </c>
      <c r="D21" s="70" t="s">
        <v>2</v>
      </c>
      <c r="E21" s="71">
        <v>25</v>
      </c>
      <c r="F21" s="72" t="s">
        <v>2</v>
      </c>
      <c r="G21" s="21">
        <f>VLOOKUP($C$8,$B$37:$G$40,3,FALSE)</f>
        <v>56.87</v>
      </c>
      <c r="H21" s="20" t="s">
        <v>3</v>
      </c>
      <c r="I21" s="23">
        <f>G21*C21*E21</f>
        <v>0</v>
      </c>
      <c r="L21" s="31"/>
    </row>
    <row r="22" spans="1:14" s="6" customFormat="1" ht="12" customHeight="1" x14ac:dyDescent="0.25">
      <c r="A22" s="14"/>
      <c r="B22" s="68" t="s">
        <v>6</v>
      </c>
      <c r="C22" s="69">
        <f t="shared" si="0"/>
        <v>0</v>
      </c>
      <c r="D22" s="70" t="s">
        <v>2</v>
      </c>
      <c r="E22" s="71">
        <v>25</v>
      </c>
      <c r="F22" s="72" t="s">
        <v>2</v>
      </c>
      <c r="G22" s="21">
        <f>VLOOKUP($C$8,$B$37:$G$40,3,FALSE)</f>
        <v>56.87</v>
      </c>
      <c r="H22" s="20" t="s">
        <v>3</v>
      </c>
      <c r="I22" s="23">
        <f>G22*C22*E22</f>
        <v>0</v>
      </c>
      <c r="L22" s="31"/>
      <c r="N22" s="7"/>
    </row>
    <row r="23" spans="1:14" s="6" customFormat="1" ht="12" customHeight="1" x14ac:dyDescent="0.25">
      <c r="A23" s="14"/>
      <c r="B23" s="68" t="s">
        <v>7</v>
      </c>
      <c r="C23" s="69">
        <f t="shared" si="0"/>
        <v>0</v>
      </c>
      <c r="D23" s="70" t="s">
        <v>2</v>
      </c>
      <c r="E23" s="71">
        <v>25</v>
      </c>
      <c r="F23" s="72" t="s">
        <v>2</v>
      </c>
      <c r="G23" s="21">
        <f>VLOOKUP($C$8,$B$37:$G$40,3,FALSE)</f>
        <v>56.87</v>
      </c>
      <c r="H23" s="20" t="s">
        <v>3</v>
      </c>
      <c r="I23" s="38">
        <f>G23*C23*E23</f>
        <v>0</v>
      </c>
      <c r="L23" s="31"/>
    </row>
    <row r="24" spans="1:14" s="6" customFormat="1" ht="13.5" customHeight="1" x14ac:dyDescent="0.25">
      <c r="A24" s="14"/>
      <c r="B24" s="90" t="s">
        <v>55</v>
      </c>
      <c r="C24" s="90"/>
      <c r="D24" s="90"/>
      <c r="E24" s="90"/>
      <c r="F24" s="73"/>
      <c r="G24" s="73"/>
      <c r="H24" s="37" t="s">
        <v>22</v>
      </c>
      <c r="I24" s="39">
        <f>SUM(I20:I23)</f>
        <v>3554.3749999999995</v>
      </c>
      <c r="L24" s="31"/>
      <c r="M24" s="32"/>
    </row>
    <row r="25" spans="1:14" s="6" customFormat="1" ht="14.1" customHeight="1" x14ac:dyDescent="0.25">
      <c r="A25" s="14"/>
      <c r="B25" s="15"/>
      <c r="C25" s="15"/>
      <c r="D25" s="14"/>
      <c r="E25" s="14"/>
      <c r="F25" s="14"/>
      <c r="G25" s="14"/>
      <c r="H25" s="37" t="s">
        <v>23</v>
      </c>
      <c r="I25" s="42">
        <f>I24*0.172</f>
        <v>611.35249999999985</v>
      </c>
      <c r="L25" s="31"/>
    </row>
    <row r="26" spans="1:14" s="6" customFormat="1" ht="14.1" customHeight="1" x14ac:dyDescent="0.25">
      <c r="A26" s="14"/>
      <c r="B26" s="15"/>
      <c r="C26" s="15"/>
      <c r="D26" s="14"/>
      <c r="E26" s="14"/>
      <c r="F26" s="14"/>
      <c r="G26" s="14"/>
      <c r="H26" s="40" t="s">
        <v>18</v>
      </c>
      <c r="I26" s="41">
        <f>SUM(I24:I25)</f>
        <v>4165.7274999999991</v>
      </c>
    </row>
    <row r="27" spans="1:14" s="6" customFormat="1" ht="14.25" customHeight="1" x14ac:dyDescent="0.25">
      <c r="A27" s="14"/>
      <c r="B27" s="15"/>
      <c r="C27" s="15"/>
      <c r="D27" s="14"/>
      <c r="E27" s="14"/>
      <c r="F27" s="14"/>
      <c r="G27" s="14"/>
      <c r="H27" s="14"/>
      <c r="I27" s="14"/>
      <c r="J27" s="29"/>
      <c r="K27" s="30"/>
    </row>
    <row r="28" spans="1:14" s="6" customFormat="1" ht="14.25" customHeight="1" x14ac:dyDescent="0.25">
      <c r="A28" s="24" t="s">
        <v>15</v>
      </c>
      <c r="B28" s="15"/>
      <c r="C28" s="15"/>
      <c r="D28" s="14"/>
      <c r="E28" s="14"/>
      <c r="F28" s="14"/>
      <c r="G28" s="14"/>
      <c r="H28" s="14"/>
      <c r="I28" s="14"/>
      <c r="J28" s="14"/>
      <c r="K28" s="14"/>
    </row>
    <row r="29" spans="1:14" s="64" customFormat="1" ht="15" customHeight="1" x14ac:dyDescent="0.25">
      <c r="A29" s="91" t="s">
        <v>35</v>
      </c>
      <c r="B29" s="91"/>
      <c r="C29" s="91"/>
      <c r="D29" s="91"/>
      <c r="E29" s="91"/>
      <c r="F29" s="91"/>
      <c r="G29" s="91"/>
      <c r="H29" s="91"/>
      <c r="I29" s="91"/>
      <c r="J29" s="91"/>
      <c r="K29" s="91"/>
    </row>
    <row r="30" spans="1:14" s="64" customFormat="1" ht="41.25" customHeight="1" x14ac:dyDescent="0.25">
      <c r="A30" s="17"/>
      <c r="B30" s="89" t="s">
        <v>30</v>
      </c>
      <c r="C30" s="89"/>
      <c r="D30" s="89"/>
      <c r="E30" s="89"/>
      <c r="F30" s="89"/>
      <c r="G30" s="89"/>
      <c r="H30" s="89"/>
      <c r="I30" s="89"/>
      <c r="J30" s="89"/>
      <c r="K30" s="89"/>
    </row>
    <row r="31" spans="1:14" s="64" customFormat="1" ht="38.25" customHeight="1" x14ac:dyDescent="0.25">
      <c r="A31" s="17"/>
      <c r="B31" s="89" t="s">
        <v>51</v>
      </c>
      <c r="C31" s="89"/>
      <c r="D31" s="89"/>
      <c r="E31" s="89"/>
      <c r="F31" s="89"/>
      <c r="G31" s="89"/>
      <c r="H31" s="89"/>
      <c r="I31" s="89"/>
      <c r="J31" s="89"/>
      <c r="K31" s="89"/>
      <c r="L31" s="65"/>
    </row>
    <row r="32" spans="1:14" s="64" customFormat="1" ht="37.5" customHeight="1" x14ac:dyDescent="0.25">
      <c r="A32" s="17"/>
      <c r="B32" s="89" t="s">
        <v>52</v>
      </c>
      <c r="C32" s="89"/>
      <c r="D32" s="89"/>
      <c r="E32" s="89"/>
      <c r="F32" s="89"/>
      <c r="G32" s="89"/>
      <c r="H32" s="89"/>
      <c r="I32" s="89"/>
      <c r="J32" s="89"/>
      <c r="K32" s="89"/>
      <c r="L32" s="65"/>
    </row>
    <row r="33" spans="1:21" s="64" customFormat="1" ht="30.75" customHeight="1" x14ac:dyDescent="0.25">
      <c r="A33" s="56"/>
      <c r="B33" s="89" t="s">
        <v>19</v>
      </c>
      <c r="C33" s="89"/>
      <c r="D33" s="89"/>
      <c r="E33" s="89"/>
      <c r="F33" s="89"/>
      <c r="G33" s="89"/>
      <c r="H33" s="89"/>
      <c r="I33" s="89"/>
      <c r="J33" s="89"/>
      <c r="K33" s="89"/>
      <c r="L33" s="28"/>
    </row>
    <row r="34" spans="1:21" s="64" customFormat="1" ht="27" customHeight="1" x14ac:dyDescent="0.25">
      <c r="A34" s="89" t="s">
        <v>42</v>
      </c>
      <c r="B34" s="89"/>
      <c r="C34" s="89"/>
      <c r="D34" s="89"/>
      <c r="E34" s="89"/>
      <c r="F34" s="89"/>
      <c r="G34" s="89"/>
      <c r="H34" s="89"/>
      <c r="I34" s="89"/>
      <c r="J34" s="89"/>
      <c r="K34" s="89"/>
    </row>
    <row r="35" spans="1:21" s="64" customFormat="1" ht="63" customHeight="1" x14ac:dyDescent="0.25">
      <c r="A35" s="89" t="s">
        <v>49</v>
      </c>
      <c r="B35" s="89"/>
      <c r="C35" s="89"/>
      <c r="D35" s="89"/>
      <c r="E35" s="89"/>
      <c r="F35" s="89"/>
      <c r="G35" s="89"/>
      <c r="H35" s="89"/>
      <c r="I35" s="89"/>
      <c r="J35" s="89"/>
      <c r="K35" s="89"/>
    </row>
    <row r="36" spans="1:21" s="6" customFormat="1" ht="24.75" customHeight="1" x14ac:dyDescent="0.25">
      <c r="B36" s="100" t="s">
        <v>46</v>
      </c>
      <c r="C36" s="100"/>
      <c r="D36" s="92" t="s">
        <v>54</v>
      </c>
      <c r="E36" s="92"/>
      <c r="F36" s="92"/>
      <c r="G36" s="92"/>
      <c r="N36" s="67"/>
    </row>
    <row r="37" spans="1:21" s="6" customFormat="1" ht="12" customHeight="1" x14ac:dyDescent="0.25">
      <c r="B37" s="87" t="s">
        <v>10</v>
      </c>
      <c r="C37" s="87"/>
      <c r="D37" s="86">
        <v>56.87</v>
      </c>
      <c r="E37" s="86"/>
      <c r="F37" s="86"/>
      <c r="G37" s="86"/>
      <c r="N37" s="67"/>
    </row>
    <row r="38" spans="1:21" s="6" customFormat="1" ht="12" customHeight="1" x14ac:dyDescent="0.25">
      <c r="B38" s="87" t="s">
        <v>11</v>
      </c>
      <c r="C38" s="87"/>
      <c r="D38" s="86">
        <v>26.24</v>
      </c>
      <c r="E38" s="86"/>
      <c r="F38" s="86"/>
      <c r="G38" s="86"/>
      <c r="N38" s="67"/>
    </row>
    <row r="39" spans="1:21" s="6" customFormat="1" ht="12" customHeight="1" x14ac:dyDescent="0.25">
      <c r="B39" s="87" t="s">
        <v>12</v>
      </c>
      <c r="C39" s="87"/>
      <c r="D39" s="86">
        <v>39.54</v>
      </c>
      <c r="E39" s="86"/>
      <c r="F39" s="86"/>
      <c r="G39" s="86"/>
      <c r="N39" s="67"/>
    </row>
    <row r="40" spans="1:21" s="6" customFormat="1" ht="12" customHeight="1" x14ac:dyDescent="0.25">
      <c r="B40" s="87" t="s">
        <v>13</v>
      </c>
      <c r="C40" s="87"/>
      <c r="D40" s="86">
        <v>37.159999999999997</v>
      </c>
      <c r="E40" s="86"/>
      <c r="F40" s="86"/>
      <c r="G40" s="86"/>
    </row>
    <row r="41" spans="1:21" s="6" customFormat="1" ht="6" customHeight="1" x14ac:dyDescent="0.25">
      <c r="B41" s="55"/>
      <c r="C41" s="55"/>
      <c r="D41" s="28"/>
      <c r="E41" s="66"/>
      <c r="F41" s="66"/>
      <c r="G41" s="66"/>
    </row>
    <row r="42" spans="1:21" s="5" customFormat="1" x14ac:dyDescent="0.25">
      <c r="A42"/>
      <c r="B42" s="3"/>
      <c r="C42" s="3"/>
      <c r="D42" s="4"/>
      <c r="E42" s="3"/>
      <c r="F42" s="3"/>
      <c r="G42" s="3"/>
      <c r="H42" s="4"/>
      <c r="I42" s="3"/>
      <c r="J42" s="3"/>
      <c r="K42" s="3"/>
      <c r="L42" s="33"/>
      <c r="M42" s="6"/>
      <c r="N42" s="6"/>
      <c r="O42" s="6"/>
      <c r="P42" s="6"/>
      <c r="Q42" s="6"/>
      <c r="R42" s="6"/>
      <c r="S42" s="6"/>
      <c r="T42" s="6"/>
      <c r="U42" s="6"/>
    </row>
    <row r="43" spans="1:21" s="5" customFormat="1" x14ac:dyDescent="0.25">
      <c r="A43"/>
      <c r="B43" s="3"/>
      <c r="C43" s="3"/>
      <c r="D43" s="4"/>
      <c r="E43" s="3"/>
      <c r="F43" s="3"/>
      <c r="G43" s="3"/>
      <c r="H43" s="4"/>
      <c r="I43" s="3"/>
      <c r="J43" s="3"/>
      <c r="K43" s="3"/>
      <c r="L43" s="33"/>
    </row>
    <row r="44" spans="1:21" s="5" customFormat="1" x14ac:dyDescent="0.25">
      <c r="A44"/>
      <c r="B44" s="3"/>
      <c r="C44" s="3"/>
      <c r="D44" s="4"/>
      <c r="E44" s="3"/>
      <c r="F44" s="3"/>
      <c r="G44" s="3"/>
      <c r="H44" s="4"/>
      <c r="I44" s="3"/>
      <c r="J44" s="3"/>
      <c r="K44" s="3"/>
      <c r="L44" s="33"/>
    </row>
    <row r="45" spans="1:21" s="5" customFormat="1" x14ac:dyDescent="0.25">
      <c r="A45"/>
      <c r="B45" s="3"/>
      <c r="C45" s="3"/>
      <c r="D45" s="4"/>
      <c r="E45" s="3"/>
      <c r="F45" s="3"/>
      <c r="G45" s="3"/>
      <c r="H45" s="4"/>
      <c r="I45" s="3"/>
      <c r="J45" s="3"/>
      <c r="K45" s="3"/>
      <c r="L45" s="33"/>
    </row>
    <row r="46" spans="1:21" s="5" customFormat="1" x14ac:dyDescent="0.25">
      <c r="A46"/>
      <c r="B46" s="3"/>
      <c r="C46" s="3"/>
      <c r="D46" s="4"/>
      <c r="E46" s="3"/>
      <c r="F46" s="3"/>
      <c r="G46" s="3"/>
      <c r="H46" s="4"/>
      <c r="I46" s="3"/>
      <c r="J46" s="3"/>
      <c r="K46" s="3"/>
      <c r="L46" s="33"/>
    </row>
    <row r="47" spans="1:21" s="5" customFormat="1" x14ac:dyDescent="0.25">
      <c r="A47"/>
      <c r="B47" s="3"/>
      <c r="C47" s="3"/>
      <c r="D47" s="4"/>
      <c r="E47" s="3"/>
      <c r="F47" s="3"/>
      <c r="G47" s="3"/>
      <c r="H47" s="4"/>
      <c r="I47" s="3"/>
      <c r="J47" s="3"/>
      <c r="K47" s="3"/>
      <c r="L47" s="33"/>
    </row>
    <row r="48" spans="1:21" s="5" customFormat="1" x14ac:dyDescent="0.25">
      <c r="A48"/>
      <c r="B48" s="3"/>
      <c r="C48" s="3"/>
      <c r="D48" s="4"/>
      <c r="E48" s="3"/>
      <c r="F48" s="3"/>
      <c r="G48" s="3"/>
      <c r="H48" s="4"/>
      <c r="I48" s="3"/>
      <c r="J48" s="3"/>
      <c r="K48" s="3"/>
      <c r="L48" s="33"/>
    </row>
    <row r="49" spans="1:12" s="5" customFormat="1" x14ac:dyDescent="0.25">
      <c r="A49"/>
      <c r="B49" s="3"/>
      <c r="C49" s="3"/>
      <c r="D49" s="4"/>
      <c r="E49" s="3"/>
      <c r="F49" s="3"/>
      <c r="G49" s="3"/>
      <c r="H49" s="4"/>
      <c r="I49" s="3"/>
      <c r="J49" s="3"/>
      <c r="K49" s="3"/>
      <c r="L49" s="33"/>
    </row>
    <row r="50" spans="1:12" s="5" customFormat="1" x14ac:dyDescent="0.25">
      <c r="A50"/>
      <c r="B50" s="3"/>
      <c r="C50" s="3"/>
      <c r="D50" s="4"/>
      <c r="E50" s="3"/>
      <c r="F50" s="3"/>
      <c r="G50" s="3"/>
      <c r="H50" s="4"/>
      <c r="I50" s="3"/>
      <c r="J50" s="3"/>
      <c r="K50" s="3"/>
      <c r="L50" s="33"/>
    </row>
    <row r="51" spans="1:12" s="5" customFormat="1" x14ac:dyDescent="0.25">
      <c r="A51"/>
      <c r="B51" s="3"/>
      <c r="C51" s="3"/>
      <c r="D51" s="4"/>
      <c r="E51" s="3"/>
      <c r="F51" s="3"/>
      <c r="G51" s="3"/>
      <c r="H51" s="4"/>
      <c r="I51" s="3"/>
      <c r="J51" s="3"/>
      <c r="K51" s="3"/>
      <c r="L51" s="33"/>
    </row>
    <row r="52" spans="1:12" s="5" customFormat="1" x14ac:dyDescent="0.25">
      <c r="A52"/>
      <c r="B52" s="3"/>
      <c r="C52" s="3"/>
      <c r="D52" s="4"/>
      <c r="E52" s="3"/>
      <c r="F52" s="3"/>
      <c r="G52" s="3"/>
      <c r="H52" s="4"/>
      <c r="I52" s="3"/>
      <c r="J52" s="3"/>
      <c r="K52" s="3"/>
      <c r="L52" s="33"/>
    </row>
    <row r="53" spans="1:12" s="5" customFormat="1" x14ac:dyDescent="0.25">
      <c r="A53"/>
      <c r="B53" s="3"/>
      <c r="C53" s="3"/>
      <c r="D53" s="4"/>
      <c r="E53" s="3"/>
      <c r="F53" s="3"/>
      <c r="G53" s="3"/>
      <c r="H53" s="4"/>
      <c r="I53" s="3"/>
      <c r="J53" s="3"/>
      <c r="K53" s="3"/>
      <c r="L53" s="33"/>
    </row>
    <row r="54" spans="1:12" s="5" customFormat="1" x14ac:dyDescent="0.25">
      <c r="A54"/>
      <c r="B54" s="3"/>
      <c r="C54" s="3"/>
      <c r="D54" s="4"/>
      <c r="E54" s="1"/>
      <c r="F54" s="1"/>
      <c r="G54" s="1"/>
      <c r="I54" s="1"/>
      <c r="J54" s="1"/>
      <c r="K54" s="1"/>
      <c r="L54" s="33"/>
    </row>
    <row r="55" spans="1:12" s="5" customFormat="1" x14ac:dyDescent="0.25">
      <c r="A55"/>
      <c r="B55" s="3"/>
      <c r="C55" s="3"/>
      <c r="D55" s="4"/>
      <c r="E55" s="1"/>
      <c r="F55" s="1"/>
      <c r="G55" s="1"/>
      <c r="I55" s="1"/>
      <c r="J55" s="1"/>
      <c r="K55" s="1"/>
      <c r="L55" s="33"/>
    </row>
    <row r="56" spans="1:12" s="5" customFormat="1" x14ac:dyDescent="0.25">
      <c r="A56"/>
      <c r="B56" s="3"/>
      <c r="C56" s="3"/>
      <c r="D56" s="4"/>
      <c r="E56" s="1"/>
      <c r="F56" s="1"/>
      <c r="G56" s="1"/>
      <c r="I56" s="1"/>
      <c r="J56" s="1"/>
      <c r="K56" s="1"/>
      <c r="L56" s="33"/>
    </row>
    <row r="57" spans="1:12" s="5" customFormat="1" x14ac:dyDescent="0.25">
      <c r="A57"/>
      <c r="B57" s="3"/>
      <c r="C57" s="3"/>
      <c r="D57" s="4"/>
      <c r="E57" s="1"/>
      <c r="F57" s="1"/>
      <c r="G57" s="1"/>
      <c r="I57" s="1"/>
      <c r="J57" s="1"/>
      <c r="K57" s="1"/>
      <c r="L57" s="33"/>
    </row>
    <row r="58" spans="1:12" s="5" customFormat="1" x14ac:dyDescent="0.25">
      <c r="A58"/>
      <c r="B58" s="3"/>
      <c r="C58" s="3"/>
      <c r="D58" s="4"/>
      <c r="E58" s="1"/>
      <c r="F58" s="1"/>
      <c r="G58" s="1"/>
      <c r="I58" s="1"/>
      <c r="J58" s="1"/>
      <c r="K58" s="1"/>
      <c r="L58" s="33"/>
    </row>
    <row r="59" spans="1:12" s="5" customFormat="1" x14ac:dyDescent="0.25">
      <c r="A59"/>
      <c r="B59" s="3"/>
      <c r="C59" s="3"/>
      <c r="D59" s="4"/>
      <c r="E59" s="1"/>
      <c r="F59" s="1"/>
      <c r="G59" s="1"/>
      <c r="I59" s="1"/>
      <c r="J59" s="1"/>
      <c r="K59" s="1"/>
      <c r="L59" s="33"/>
    </row>
  </sheetData>
  <sheetProtection algorithmName="SHA-512" hashValue="0zbC+vdmHZkBK0QeiG+aT9EBzqigN8EkvrlvpLBrMXxlLvs+yVu3Q2YYXg9BJz9m+H2Di4lze4qrHZIwcclzWA==" saltValue="0SbcH1D/xYsm71I+V+t9NA==" spinCount="100000" sheet="1" objects="1" scenarios="1"/>
  <mergeCells count="30">
    <mergeCell ref="B11:D11"/>
    <mergeCell ref="B1:K1"/>
    <mergeCell ref="B2:K2"/>
    <mergeCell ref="A4:K4"/>
    <mergeCell ref="A5:K5"/>
    <mergeCell ref="C8:E8"/>
    <mergeCell ref="B33:K33"/>
    <mergeCell ref="A34:K34"/>
    <mergeCell ref="B12:D12"/>
    <mergeCell ref="B13:D13"/>
    <mergeCell ref="B14:D14"/>
    <mergeCell ref="B15:D15"/>
    <mergeCell ref="B17:K17"/>
    <mergeCell ref="B18:K18"/>
    <mergeCell ref="B39:C39"/>
    <mergeCell ref="D39:G39"/>
    <mergeCell ref="B40:C40"/>
    <mergeCell ref="D40:G40"/>
    <mergeCell ref="B24:E24"/>
    <mergeCell ref="A35:K35"/>
    <mergeCell ref="B36:C36"/>
    <mergeCell ref="D36:G36"/>
    <mergeCell ref="B37:C37"/>
    <mergeCell ref="D37:G37"/>
    <mergeCell ref="B38:C38"/>
    <mergeCell ref="D38:G38"/>
    <mergeCell ref="A29:K29"/>
    <mergeCell ref="B30:K30"/>
    <mergeCell ref="B31:K31"/>
    <mergeCell ref="B32:K32"/>
  </mergeCells>
  <dataValidations count="1">
    <dataValidation type="list" allowBlank="1" showInputMessage="1" showErrorMessage="1" sqref="C8:E8" xr:uid="{D549270F-F14B-4373-B339-D0B5A790F4BD}">
      <formula1>$B$37:$B$40</formula1>
    </dataValidation>
  </dataValidations>
  <printOptions horizontalCentered="1"/>
  <pageMargins left="0.25" right="0.25" top="0.75" bottom="0.75" header="0.3" footer="0.3"/>
  <pageSetup scale="97" orientation="portrait" horizontalDpi="4294967293"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i U k / V A 4 L b N C k A A A A 9 g A A A B I A H A B D b 2 5 m a W c v U G F j a 2 F n Z S 5 4 b W w g o h g A K K A U A A A A A A A A A A A A A A A A A A A A A A A A A A A A h Y 9 B D o I w F E S v Q r q n L W i M I Z + y c C u J C d G 4 b W q F R v g Y W i x 3 c + G R v I I Y R d 2 5 n J k 3 y c z 9 e o N s a O r g o j t r W k x J R D k J N K r 2 Y L B M S e + O 4 Z J k A j Z S n W S p g x F G m w z W p K R y 7 p w w 5 r 2 n f k b b r m Q x 5 x H b 5 + t C V b q R o U H r J C p N P q 3 D / x Y R s H u N E T G N O K e L + b g J 2 G R C b v A L x G P 2 T H 9 M W P W 1 6 z s t N I b b A t g k g b 0 / i A d Q S w M E F A A C A A g A i U 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l J P 1 Q o i k e 4 D g A A A B E A A A A T A B w A R m 9 y b X V s Y X M v U 2 V j d G l v b j E u b S C i G A A o o B Q A A A A A A A A A A A A A A A A A A A A A A A A A A A A r T k 0 u y c z P U w i G 0 I b W A F B L A Q I t A B Q A A g A I A I l J P 1 Q O C 2 z Q p A A A A P Y A A A A S A A A A A A A A A A A A A A A A A A A A A A B D b 2 5 m a W c v U G F j a 2 F n Z S 5 4 b W x Q S w E C L Q A U A A I A C A C J S T 9 U D 8 r p q 6 Q A A A D p A A A A E w A A A A A A A A A A A A A A A A D w A A A A W 0 N v b n R l b n R f V H l w Z X N d L n h t b F B L A Q I t A B Q A A g A I A I l J P 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C q L E x 2 R Y 8 R J M W R / K B f g P Z A A A A A A I A A A A A A B B m A A A A A Q A A I A A A A K l p m m P Q Y K 3 B 3 T T + y F X v f I G D J R r X c X s E H I f O 6 p o R 9 J k V A A A A A A 6 A A A A A A g A A I A A A A F c 6 e G x n h M S D B p S 3 3 F 8 x 0 1 3 n 5 8 7 Q O G a I R Z / + 3 / k 6 K x 1 f U A A A A B n d t l x m w I U n P Z x x W 7 D d 3 X G V c o 2 R F z n a 3 F N X n 0 y O F Y W r 1 J f F f 7 r m H i B 4 U w a K p n q / p w p K / 2 + d Q G d z l n f Q d i W A U 2 u D h O m + 0 C a q h R A q J y Y H I n 2 N Q A A A A H n 6 y R C L u I b 0 x B + U / i R C n R k C K R 9 N w 5 G V T V Q x 8 e 9 Q L e e 9 + o y I b o j W Q A C I B D D Z 0 6 t L X z r H k W X 9 H 1 V 0 g m e Q / W D 8 x t 8 = < / D a t a M a s h u p > 
</file>

<file path=customXml/item2.xml><?xml version="1.0" encoding="utf-8"?>
<ct:contentTypeSchema xmlns:ct="http://schemas.microsoft.com/office/2006/metadata/contentType" xmlns:ma="http://schemas.microsoft.com/office/2006/metadata/properties/metaAttributes" ct:_="" ma:_="" ma:contentTypeName="Document" ma:contentTypeID="0x010100FE0537210C16F049B5ABFDE815AE602D" ma:contentTypeVersion="18" ma:contentTypeDescription="Create a new document." ma:contentTypeScope="" ma:versionID="1d741e8d7cc131691f3ee56bccefec21">
  <xsd:schema xmlns:xsd="http://www.w3.org/2001/XMLSchema" xmlns:xs="http://www.w3.org/2001/XMLSchema" xmlns:p="http://schemas.microsoft.com/office/2006/metadata/properties" xmlns:ns2="61abb2d1-028d-446e-afe2-d94cc962403f" xmlns:ns3="c33cc4ef-d56c-478f-85e4-6962296c13c7" targetNamespace="http://schemas.microsoft.com/office/2006/metadata/properties" ma:root="true" ma:fieldsID="80f4151c0c79bf393cbb6721f29d352b" ns2:_="" ns3:_="">
    <xsd:import namespace="61abb2d1-028d-446e-afe2-d94cc962403f"/>
    <xsd:import namespace="c33cc4ef-d56c-478f-85e4-6962296c13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Status" minOccurs="0"/>
                <xsd:element ref="ns3:Notes" minOccurs="0"/>
                <xsd:element ref="ns3:Thumbnai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abb2d1-028d-446e-afe2-d94cc96240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c20d7d2-f0b6-472c-9db1-b2c36b429874}" ma:internalName="TaxCatchAll" ma:showField="CatchAllData" ma:web="61abb2d1-028d-446e-afe2-d94cc96240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3cc4ef-d56c-478f-85e4-6962296c13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9f96ae9-7a52-4024-bbab-4a43f2f7249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Status" ma:index="21" nillable="true" ma:displayName="Status" ma:format="RadioButtons" ma:internalName="Status">
      <xsd:simpleType>
        <xsd:restriction base="dms:Choice">
          <xsd:enumeration value="Active"/>
          <xsd:enumeration value="Inactive"/>
          <xsd:enumeration value="Suspended"/>
          <xsd:enumeration value="Bankruptcy"/>
          <xsd:enumeration value="Archive"/>
          <xsd:enumeration value="Terminated"/>
        </xsd:restriction>
      </xsd:simpleType>
    </xsd:element>
    <xsd:element name="Notes" ma:index="22" nillable="true" ma:displayName="Notes" ma:format="Dropdown" ma:internalName="Notes">
      <xsd:simpleType>
        <xsd:restriction base="dms:Text">
          <xsd:maxLength value="50"/>
        </xsd:restriction>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tatus xmlns="c33cc4ef-d56c-478f-85e4-6962296c13c7" xsi:nil="true"/>
    <TaxCatchAll xmlns="61abb2d1-028d-446e-afe2-d94cc962403f" xsi:nil="true"/>
    <Notes xmlns="c33cc4ef-d56c-478f-85e4-6962296c13c7">Password: WAFWA</Notes>
    <lcf76f155ced4ddcb4097134ff3c332f xmlns="c33cc4ef-d56c-478f-85e4-6962296c13c7">
      <Terms xmlns="http://schemas.microsoft.com/office/infopath/2007/PartnerControls"/>
    </lcf76f155ced4ddcb4097134ff3c332f>
    <Thumbnail xmlns="c33cc4ef-d56c-478f-85e4-6962296c13c7" xsi:nil="true"/>
  </documentManagement>
</p:properties>
</file>

<file path=customXml/itemProps1.xml><?xml version="1.0" encoding="utf-8"?>
<ds:datastoreItem xmlns:ds="http://schemas.openxmlformats.org/officeDocument/2006/customXml" ds:itemID="{5B392D2E-7E69-4620-AFB3-AAF7D8821E33}">
  <ds:schemaRefs>
    <ds:schemaRef ds:uri="http://schemas.microsoft.com/DataMashup"/>
  </ds:schemaRefs>
</ds:datastoreItem>
</file>

<file path=customXml/itemProps2.xml><?xml version="1.0" encoding="utf-8"?>
<ds:datastoreItem xmlns:ds="http://schemas.openxmlformats.org/officeDocument/2006/customXml" ds:itemID="{987F200A-1128-486D-B373-215F0B52E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abb2d1-028d-446e-afe2-d94cc962403f"/>
    <ds:schemaRef ds:uri="c33cc4ef-d56c-478f-85e4-6962296c1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90FE6F-179B-4777-B9A3-8DC77F5087AB}">
  <ds:schemaRefs>
    <ds:schemaRef ds:uri="http://schemas.microsoft.com/sharepoint/v3/contenttype/forms"/>
  </ds:schemaRefs>
</ds:datastoreItem>
</file>

<file path=customXml/itemProps4.xml><?xml version="1.0" encoding="utf-8"?>
<ds:datastoreItem xmlns:ds="http://schemas.openxmlformats.org/officeDocument/2006/customXml" ds:itemID="{4DE0E180-2C6F-4E3F-8562-B11558E3CF2B}">
  <ds:schemaRefs>
    <ds:schemaRef ds:uri="61abb2d1-028d-446e-afe2-d94cc962403f"/>
    <ds:schemaRef ds:uri="c33cc4ef-d56c-478f-85e4-6962296c13c7"/>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HEG Estimate Tool</vt:lpstr>
      <vt:lpstr>2023 Mitigation Fee</vt:lpstr>
      <vt:lpstr>2024 Mitigation Fee</vt:lpstr>
      <vt:lpstr>'HEG Estimate Tool'!Print_Area</vt:lpstr>
    </vt:vector>
  </TitlesOfParts>
  <Manager/>
  <Company>Western Association of Fish and Wildlife Agencies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Chanda Pettie</dc:creator>
  <cp:keywords/>
  <dc:description/>
  <cp:lastModifiedBy>Chanda Pettie</cp:lastModifiedBy>
  <cp:revision/>
  <cp:lastPrinted>2024-01-15T17:10:27Z</cp:lastPrinted>
  <dcterms:created xsi:type="dcterms:W3CDTF">2020-04-07T17:52:34Z</dcterms:created>
  <dcterms:modified xsi:type="dcterms:W3CDTF">2024-01-15T17:16:54Z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0x010100FE0537210C16F049B5ABFDE815AE602D</vt:lpwstr>
  </property>
  <property fmtid="{D5CDD505-2E9C-101B-9397-08002B2CF9AE}" pid="3" name="MediaServiceImageTags">
    <vt:lpwstr/>
  </property>
</Properties>
</file>